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iroko-ponie\Desktop\（R6新ver.）勤務形態一覧表\"/>
    </mc:Choice>
  </mc:AlternateContent>
  <xr:revisionPtr revIDLastSave="0" documentId="13_ncr:1_{58313417-3192-433D-81C1-39382C99F4E3}" xr6:coauthVersionLast="47" xr6:coauthVersionMax="47" xr10:uidLastSave="{00000000-0000-0000-0000-000000000000}"/>
  <bookViews>
    <workbookView xWindow="-120" yWindow="-120" windowWidth="29040" windowHeight="15720" xr2:uid="{19077329-6140-4769-ABB8-695D6A87FDA7}"/>
  </bookViews>
  <sheets>
    <sheet name="勤務形態一覧表（生活介護）" sheetId="1" r:id="rId1"/>
  </sheets>
  <externalReferences>
    <externalReference r:id="rId2"/>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'勤務形態一覧表（生活介護）'!$A$1:$AN$85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6" i="1" l="1"/>
  <c r="AJ45" i="1"/>
  <c r="AJ44" i="1"/>
  <c r="AJ43" i="1"/>
  <c r="AJ42" i="1"/>
  <c r="AJ41" i="1"/>
  <c r="AJ40" i="1"/>
  <c r="AJ39" i="1"/>
  <c r="AJ38" i="1"/>
  <c r="AD38" i="1"/>
  <c r="AG38" i="1"/>
  <c r="AA38" i="1"/>
  <c r="X38" i="1"/>
  <c r="U38" i="1"/>
  <c r="R38" i="1"/>
  <c r="O38" i="1"/>
  <c r="I38" i="1"/>
  <c r="F38" i="1"/>
  <c r="D38" i="1"/>
  <c r="AK30" i="1"/>
  <c r="AK29" i="1"/>
  <c r="AK28" i="1"/>
  <c r="AK27" i="1"/>
  <c r="AK26" i="1"/>
  <c r="AK25" i="1"/>
  <c r="AK24" i="1"/>
  <c r="AK23" i="1"/>
  <c r="AK22" i="1"/>
  <c r="AK21" i="1"/>
  <c r="AK20" i="1"/>
  <c r="AK19" i="1"/>
  <c r="AK18" i="1"/>
  <c r="AK17" i="1"/>
  <c r="AK16" i="1"/>
  <c r="AK15" i="1"/>
  <c r="AK14" i="1"/>
  <c r="AK13" i="1"/>
  <c r="AK12" i="1"/>
  <c r="AK11" i="1"/>
  <c r="L38" i="1"/>
  <c r="E38" i="1"/>
  <c r="AL38" i="1" l="1"/>
  <c r="C51" i="1" s="1"/>
  <c r="AM38" i="1"/>
  <c r="E51" i="1" s="1"/>
  <c r="AL57" i="1" l="1"/>
  <c r="AG57" i="1"/>
  <c r="AA57" i="1"/>
  <c r="U57" i="1"/>
  <c r="R56" i="1"/>
  <c r="L56" i="1"/>
  <c r="F56" i="1"/>
  <c r="D56"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AJ10" i="1" s="1"/>
  <c r="AG9" i="1"/>
  <c r="AF9" i="1"/>
  <c r="AE9" i="1"/>
  <c r="AD9" i="1"/>
  <c r="AC9" i="1"/>
  <c r="AB9" i="1"/>
  <c r="AA9" i="1"/>
  <c r="Z9" i="1"/>
  <c r="Y9" i="1"/>
  <c r="X9" i="1"/>
  <c r="W9" i="1"/>
  <c r="V9" i="1"/>
  <c r="U9" i="1"/>
  <c r="T9" i="1"/>
  <c r="S9" i="1"/>
  <c r="R9" i="1"/>
  <c r="Q9" i="1"/>
  <c r="P9" i="1"/>
  <c r="O9" i="1"/>
  <c r="N9" i="1"/>
  <c r="M9" i="1"/>
  <c r="L9" i="1"/>
  <c r="K9" i="1"/>
  <c r="J9" i="1"/>
  <c r="I9" i="1"/>
  <c r="H9" i="1"/>
  <c r="G9" i="1"/>
  <c r="F9" i="1"/>
  <c r="AJ9" i="1" s="1"/>
  <c r="AI9" i="1" l="1"/>
  <c r="AL26" i="1"/>
  <c r="AL18" i="1"/>
  <c r="AL19" i="1"/>
  <c r="AL25" i="1"/>
  <c r="AL14" i="1"/>
  <c r="AL24" i="1"/>
  <c r="AL17" i="1"/>
  <c r="AL20" i="1"/>
  <c r="AL22" i="1"/>
  <c r="AL21" i="1"/>
  <c r="AL30" i="1"/>
  <c r="AL15" i="1"/>
  <c r="AL12" i="1"/>
  <c r="AL23" i="1"/>
  <c r="AL28" i="1"/>
  <c r="AL16" i="1"/>
  <c r="AL13" i="1"/>
  <c r="AL11" i="1"/>
  <c r="AL29" i="1"/>
  <c r="AL27" i="1"/>
  <c r="AK31" i="1"/>
  <c r="AL31" i="1" s="1"/>
  <c r="C55" i="1"/>
  <c r="U55" i="1"/>
  <c r="C56" i="1"/>
  <c r="U56" i="1"/>
  <c r="C57" i="1"/>
  <c r="D55" i="1"/>
  <c r="X55" i="1"/>
  <c r="X56" i="1"/>
  <c r="E57" i="1"/>
  <c r="E55" i="1"/>
  <c r="AA55" i="1"/>
  <c r="E56" i="1"/>
  <c r="AA56" i="1"/>
  <c r="I57" i="1"/>
  <c r="AH10" i="1"/>
  <c r="F55" i="1"/>
  <c r="AD55" i="1"/>
  <c r="AD56" i="1"/>
  <c r="O57" i="1"/>
  <c r="AH9" i="1"/>
  <c r="AI10" i="1"/>
  <c r="I55" i="1"/>
  <c r="AG55" i="1"/>
  <c r="I56" i="1"/>
  <c r="AG56" i="1"/>
  <c r="L55" i="1"/>
  <c r="AJ55" i="1"/>
  <c r="AJ56" i="1"/>
  <c r="O55" i="1"/>
  <c r="AL55" i="1"/>
  <c r="O56" i="1"/>
  <c r="AL56" i="1"/>
  <c r="R55" i="1"/>
  <c r="AM55" i="1"/>
  <c r="AM56" i="1"/>
</calcChain>
</file>

<file path=xl/sharedStrings.xml><?xml version="1.0" encoding="utf-8"?>
<sst xmlns="http://schemas.openxmlformats.org/spreadsheetml/2006/main" count="134" uniqueCount="111">
  <si>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</si>
  <si>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10"/>
  </si>
  <si>
    <t>生活介護</t>
    <rPh sb="0" eb="2">
      <t>セイカツ</t>
    </rPh>
    <rPh sb="2" eb="4">
      <t>カイゴ</t>
    </rPh>
    <phoneticPr fontId="4"/>
  </si>
  <si>
    <t>年</t>
    <rPh sb="0" eb="1">
      <t>ネン</t>
    </rPh>
    <phoneticPr fontId="4"/>
  </si>
  <si>
    <t>月</t>
    <rPh sb="0" eb="1">
      <t>ゲツ</t>
    </rPh>
    <phoneticPr fontId="4"/>
  </si>
  <si>
    <t>事業所名</t>
    <rPh sb="0" eb="3">
      <t>ジギョウショ</t>
    </rPh>
    <rPh sb="3" eb="4">
      <t>メイ</t>
    </rPh>
    <phoneticPr fontId="10"/>
  </si>
  <si>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</si>
  <si>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</si>
  <si>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</si>
  <si>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</si>
  <si>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</si>
  <si>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</si>
  <si>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</si>
  <si>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</si>
  <si>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</si>
  <si>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</si>
  <si>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</si>
  <si>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</si>
  <si>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</si>
  <si>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</si>
  <si>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</si>
  <si>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</si>
  <si>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</si>
  <si>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</si>
  <si>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</si>
  <si>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管理者</t>
    <rPh sb="0" eb="3">
      <t>カンリシャ</t>
    </rPh>
    <phoneticPr fontId="14"/>
  </si>
  <si>
    <t>A</t>
  </si>
  <si>
    <t>D</t>
  </si>
  <si>
    <t>B</t>
  </si>
  <si>
    <t>C</t>
  </si>
  <si>
    <t>合計</t>
    <rPh sb="0" eb="2">
      <t>ゴウケイ</t>
    </rPh>
    <phoneticPr fontId="4"/>
  </si>
  <si>
    <t>サービス提供時間</t>
    <rPh sb="4" eb="6">
      <t>テイキョウ</t>
    </rPh>
    <rPh sb="6" eb="8">
      <t>ジカン</t>
    </rPh>
    <phoneticPr fontId="4"/>
  </si>
  <si>
    <t>計</t>
    <rPh sb="0" eb="1">
      <t>ケイ</t>
    </rPh>
    <phoneticPr fontId="4"/>
  </si>
  <si>
    <t>平均利用者数</t>
    <rPh sb="0" eb="2">
      <t>ヘイキン</t>
    </rPh>
    <rPh sb="2" eb="6">
      <t>リヨウシャスウ</t>
    </rPh>
    <phoneticPr fontId="4"/>
  </si>
  <si>
    <t>平均障害支援区分</t>
    <rPh sb="0" eb="2">
      <t>ヘイキン</t>
    </rPh>
    <rPh sb="2" eb="4">
      <t>ショウガイ</t>
    </rPh>
    <rPh sb="4" eb="6">
      <t>シエン</t>
    </rPh>
    <rPh sb="6" eb="8">
      <t>クブン</t>
    </rPh>
    <phoneticPr fontId="4"/>
  </si>
  <si>
    <t>利用者延べ数計</t>
    <rPh sb="3" eb="4">
      <t>ノ</t>
    </rPh>
    <rPh sb="6" eb="7">
      <t>ケイ</t>
    </rPh>
    <phoneticPr fontId="4"/>
  </si>
  <si>
    <t>　区分２の延べ利用者数</t>
    <rPh sb="1" eb="3">
      <t>クブン</t>
    </rPh>
    <rPh sb="5" eb="6">
      <t>ノ</t>
    </rPh>
    <rPh sb="7" eb="11">
      <t>リヨウシャスウ</t>
    </rPh>
    <phoneticPr fontId="14"/>
  </si>
  <si>
    <t>　区分３の延べ利用者数</t>
    <rPh sb="1" eb="3">
      <t>クブン</t>
    </rPh>
    <rPh sb="5" eb="6">
      <t>ノ</t>
    </rPh>
    <rPh sb="7" eb="11">
      <t>リヨウシャスウ</t>
    </rPh>
    <phoneticPr fontId="14"/>
  </si>
  <si>
    <t>　区分４の延べ利用者数</t>
    <rPh sb="1" eb="3">
      <t>クブン</t>
    </rPh>
    <rPh sb="5" eb="6">
      <t>ノ</t>
    </rPh>
    <rPh sb="7" eb="11">
      <t>リヨウシャスウ</t>
    </rPh>
    <phoneticPr fontId="14"/>
  </si>
  <si>
    <t>　区分５の延べ利用者数</t>
    <rPh sb="1" eb="3">
      <t>クブン</t>
    </rPh>
    <rPh sb="5" eb="6">
      <t>ノ</t>
    </rPh>
    <rPh sb="7" eb="11">
      <t>リヨウシャスウ</t>
    </rPh>
    <phoneticPr fontId="14"/>
  </si>
  <si>
    <t>　区分６の延べ利用者数</t>
    <rPh sb="1" eb="3">
      <t>クブン</t>
    </rPh>
    <rPh sb="5" eb="6">
      <t>ノ</t>
    </rPh>
    <rPh sb="7" eb="11">
      <t>リヨウシャスウ</t>
    </rPh>
    <phoneticPr fontId="14"/>
  </si>
  <si>
    <t>開所日数</t>
    <rPh sb="0" eb="2">
      <t>カイショ</t>
    </rPh>
    <rPh sb="2" eb="4">
      <t>ニッスウ</t>
    </rPh>
    <phoneticPr fontId="15"/>
  </si>
  <si>
    <t>＜人員に関する基準＞</t>
    <rPh sb="1" eb="3">
      <t>ジンイン</t>
    </rPh>
    <rPh sb="4" eb="5">
      <t>カン</t>
    </rPh>
    <rPh sb="7" eb="9">
      <t>キジュン</t>
    </rPh>
    <phoneticPr fontId="4"/>
  </si>
  <si>
    <t>区分</t>
    <rPh sb="0" eb="2">
      <t>クブン</t>
    </rPh>
    <phoneticPr fontId="15"/>
  </si>
  <si>
    <t>サービス管理責任者</t>
    <rPh sb="4" eb="6">
      <t>カンリ</t>
    </rPh>
    <rPh sb="6" eb="9">
      <t>セキニンシャ</t>
    </rPh>
    <phoneticPr fontId="14"/>
  </si>
  <si>
    <t>看護職員、理学療法士、作業療法士又は言語聴覚士及び生活支援員</t>
    <rPh sb="0" eb="4">
      <t>カンゴショクイン</t>
    </rPh>
    <phoneticPr fontId="14"/>
  </si>
  <si>
    <t>必要な配置数</t>
    <rPh sb="0" eb="2">
      <t>ヒツヨウ</t>
    </rPh>
    <rPh sb="3" eb="6">
      <t>ハイチスウ</t>
    </rPh>
    <phoneticPr fontId="15"/>
  </si>
  <si>
    <t>＜実人数集計＞</t>
    <rPh sb="1" eb="2">
      <t>ジツ</t>
    </rPh>
    <rPh sb="2" eb="4">
      <t>ニンズウ</t>
    </rPh>
    <rPh sb="4" eb="6">
      <t>シュウケイ</t>
    </rPh>
    <phoneticPr fontId="4"/>
  </si>
  <si>
    <t>専従</t>
    <rPh sb="0" eb="2">
      <t>センジュウ</t>
    </rPh>
    <phoneticPr fontId="15"/>
  </si>
  <si>
    <t>兼務</t>
    <rPh sb="0" eb="2">
      <t>ケンム</t>
    </rPh>
    <phoneticPr fontId="15"/>
  </si>
  <si>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</si>
  <si>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</si>
  <si>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</si>
  <si>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</si>
  <si>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4"/>
  </si>
  <si>
    <t>　(1) 「４週」・「暦月」のいずれかを選択してください。</t>
    <rPh sb="7" eb="8">
      <t>シュウ</t>
    </rPh>
    <rPh sb="11" eb="12">
      <t>レキ</t>
    </rPh>
    <rPh sb="12" eb="13">
      <t>ツキ</t>
    </rPh>
    <rPh sb="20" eb="22">
      <t>センタク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</si>
  <si>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</si>
  <si>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(4) 従業者の職種を入力してください。</t>
    <rPh sb="5" eb="8">
      <t>ジュウギョウシャ</t>
    </rPh>
    <rPh sb="9" eb="11">
      <t>ショクシュ</t>
    </rPh>
    <rPh sb="12" eb="14">
      <t>ニュウリョク</t>
    </rPh>
    <phoneticPr fontId="10"/>
  </si>
  <si>
    <t xml:space="preserve"> 　　 記入の順序は、職種ごとにまとめてください。</t>
    <rPh sb="4" eb="6">
      <t>キニュウ</t>
    </rPh>
    <rPh sb="7" eb="9">
      <t>ジュンジョ</t>
    </rPh>
    <rPh sb="11" eb="13">
      <t>ショクシュ</t>
    </rPh>
    <phoneticPr fontId="1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</si>
  <si>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</si>
  <si>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10"/>
  </si>
  <si>
    <t>区分</t>
    <rPh sb="0" eb="2">
      <t>クブン</t>
    </rPh>
    <phoneticPr fontId="10"/>
  </si>
  <si>
    <t>常勤で専従</t>
    <rPh sb="0" eb="2">
      <t>ジョウキン</t>
    </rPh>
    <rPh sb="3" eb="5">
      <t>センジュウ</t>
    </rPh>
    <phoneticPr fontId="10"/>
  </si>
  <si>
    <t>常勤で兼務</t>
    <rPh sb="0" eb="2">
      <t>ジョウキン</t>
    </rPh>
    <rPh sb="3" eb="5">
      <t>ケンム</t>
    </rPh>
    <phoneticPr fontId="10"/>
  </si>
  <si>
    <t>非常勤で専従</t>
    <rPh sb="0" eb="3">
      <t>ヒジョウキン</t>
    </rPh>
    <rPh sb="4" eb="6">
      <t>センジュウ</t>
    </rPh>
    <phoneticPr fontId="10"/>
  </si>
  <si>
    <t>非常勤で兼務</t>
    <rPh sb="0" eb="3">
      <t>ヒジョウキン</t>
    </rPh>
    <rPh sb="4" eb="6">
      <t>ケンム</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</si>
  <si>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</si>
  <si>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</si>
  <si>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</si>
  <si>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(6) 従業者の保有する資格を入力してください。</t>
    <rPh sb="5" eb="8">
      <t>ジュウギョウシャ</t>
    </rPh>
    <rPh sb="9" eb="11">
      <t>ホユウ</t>
    </rPh>
    <rPh sb="13" eb="15">
      <t>シカク</t>
    </rPh>
    <rPh sb="16" eb="18">
      <t>ニュウリョク</t>
    </rPh>
    <phoneticPr fontId="1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</si>
  <si>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</si>
  <si>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(7) 従業者の氏名を記入してください。</t>
    <rPh sb="5" eb="8">
      <t>ジュウギョウシャ</t>
    </rPh>
    <rPh sb="9" eb="11">
      <t>シメイ</t>
    </rPh>
    <rPh sb="12" eb="14">
      <t>キニュウ</t>
    </rPh>
    <phoneticPr fontId="1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</si>
  <si>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</si>
  <si>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</si>
  <si>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</si>
  <si>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</si>
  <si>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</si>
  <si>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　　　 その他、特記事項欄としてもご活用ください。</t>
    <rPh sb="6" eb="7">
      <t>タ</t>
    </rPh>
    <rPh sb="8" eb="10">
      <t>トッキ</t>
    </rPh>
    <rPh sb="10" eb="12">
      <t>ジコウ</t>
    </rPh>
    <rPh sb="12" eb="13">
      <t>ラン</t>
    </rPh>
    <rPh sb="18" eb="20">
      <t>カツヨウ</t>
    </rPh>
    <phoneticPr fontId="7"/>
  </si>
  <si>
    <t>←主たる事業所、従たる事業所ごとに分けて作成してください。</t>
    <rPh sb="1" eb="2">
      <t>シュ</t>
    </rPh>
    <rPh sb="4" eb="6">
      <t>ジギョウ</t>
    </rPh>
    <rPh sb="6" eb="7">
      <t>ショ</t>
    </rPh>
    <rPh sb="8" eb="9">
      <t>ジュウ</t>
    </rPh>
    <rPh sb="11" eb="14">
      <t>ジギョウショ</t>
    </rPh>
    <rPh sb="17" eb="18">
      <t>ワ</t>
    </rPh>
    <rPh sb="20" eb="22">
      <t>サクセイ</t>
    </rPh>
    <phoneticPr fontId="4"/>
  </si>
  <si>
    <t>←暦月で計上する場合、その理由を本シート２ページ目の所定の欄に記載してください。</t>
    <rPh sb="1" eb="2">
      <t>コヨミ</t>
    </rPh>
    <rPh sb="2" eb="3">
      <t>ツキ</t>
    </rPh>
    <rPh sb="4" eb="6">
      <t>ケイジョウ</t>
    </rPh>
    <rPh sb="8" eb="10">
      <t>バアイ</t>
    </rPh>
    <rPh sb="13" eb="15">
      <t>リユウ</t>
    </rPh>
    <rPh sb="16" eb="17">
      <t>ホン</t>
    </rPh>
    <rPh sb="24" eb="25">
      <t>メ</t>
    </rPh>
    <rPh sb="26" eb="28">
      <t>ショテイ</t>
    </rPh>
    <rPh sb="29" eb="30">
      <t>ラン</t>
    </rPh>
    <rPh sb="31" eb="33">
      <t>キサイ</t>
    </rPh>
    <phoneticPr fontId="4"/>
  </si>
  <si>
    <t>←運営（実地）指導では実績で計上してください。</t>
    <rPh sb="1" eb="3">
      <t>ウンエイ</t>
    </rPh>
    <rPh sb="4" eb="6">
      <t>ジッチ</t>
    </rPh>
    <rPh sb="7" eb="9">
      <t>シドウ</t>
    </rPh>
    <rPh sb="11" eb="13">
      <t>ジッセキ</t>
    </rPh>
    <rPh sb="14" eb="16">
      <t>ケイジョウ</t>
    </rPh>
    <phoneticPr fontId="4"/>
  </si>
  <si>
    <t>上書きして作成して下さい。</t>
    <rPh sb="0" eb="2">
      <t>ウワガ</t>
    </rPh>
    <rPh sb="5" eb="7">
      <t>サクセイ</t>
    </rPh>
    <rPh sb="9" eb="10">
      <t>クダ</t>
    </rPh>
    <phoneticPr fontId="4"/>
  </si>
  <si>
    <t>※自己点検・指導監査用</t>
    <phoneticPr fontId="4"/>
  </si>
  <si>
    <t>※直近3ヶ月分を月ごとに作成すること</t>
    <rPh sb="1" eb="3">
      <t>チョッキン</t>
    </rPh>
    <rPh sb="5" eb="6">
      <t>ゲツ</t>
    </rPh>
    <rPh sb="6" eb="7">
      <t>ブン</t>
    </rPh>
    <rPh sb="8" eb="9">
      <t>ツキ</t>
    </rPh>
    <rPh sb="12" eb="14">
      <t>サクセイ</t>
    </rPh>
    <phoneticPr fontId="4"/>
  </si>
  <si>
    <t>あ</t>
    <phoneticPr fontId="4"/>
  </si>
  <si>
    <t>い</t>
    <phoneticPr fontId="4"/>
  </si>
  <si>
    <t>う</t>
    <phoneticPr fontId="4"/>
  </si>
  <si>
    <t>え</t>
    <phoneticPr fontId="4"/>
  </si>
  <si>
    <t>管理者</t>
  </si>
  <si>
    <t>サービス管理責任者</t>
  </si>
  <si>
    <t>医師</t>
  </si>
  <si>
    <t>看護職員</t>
  </si>
  <si>
    <t>理学療法士</t>
  </si>
  <si>
    <t>作業療法士</t>
  </si>
  <si>
    <t>言語聴覚士</t>
  </si>
  <si>
    <t>生活支援員</t>
  </si>
  <si>
    <t>所要時間５時間未満の利用者数（※）</t>
    <rPh sb="0" eb="2">
      <t>ショヨウ</t>
    </rPh>
    <rPh sb="2" eb="4">
      <t>ジカン</t>
    </rPh>
    <rPh sb="5" eb="7">
      <t>ジカン</t>
    </rPh>
    <rPh sb="7" eb="9">
      <t>ミマン</t>
    </rPh>
    <rPh sb="10" eb="13">
      <t>リヨウシャ</t>
    </rPh>
    <rPh sb="13" eb="14">
      <t>スウ</t>
    </rPh>
    <phoneticPr fontId="14"/>
  </si>
  <si>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14"/>
  </si>
  <si>
    <r>
      <t>(※)利用者延べ数の</t>
    </r>
    <r>
      <rPr>
        <b/>
        <u/>
        <sz val="9"/>
        <color rgb="FFFF0000"/>
        <rFont val="ＭＳ ゴシック"/>
        <family val="3"/>
        <charset val="128"/>
      </rPr>
      <t>内数</t>
    </r>
    <r>
      <rPr>
        <sz val="9"/>
        <color rgb="FFFF0000"/>
        <rFont val="ＭＳ ゴシック"/>
        <family val="3"/>
        <charset val="128"/>
      </rPr>
      <t>を記載してください。所要時間は、送迎や障害特性等による配慮事項を含む、個別支援計画に位置付けられた標準的な時間を指します。</t>
    </r>
    <phoneticPr fontId="14"/>
  </si>
  <si>
    <t>＜前年度の平均値＞※新規申請の場合は推定数（定員×0.9）に、サービス所要時間の見込に応じ0.5又は0.75を乗じた数を、「平均利用者数」欄に直接入力してください。</t>
    <rPh sb="1" eb="2">
      <t>ゼン</t>
    </rPh>
    <rPh sb="2" eb="4">
      <t>ネンド</t>
    </rPh>
    <rPh sb="5" eb="8">
      <t>ヘイキンチ</t>
    </rPh>
    <rPh sb="10" eb="12">
      <t>シンキ</t>
    </rPh>
    <rPh sb="12" eb="14">
      <t>シンセイ</t>
    </rPh>
    <rPh sb="15" eb="17">
      <t>バアイ</t>
    </rPh>
    <rPh sb="18" eb="21">
      <t>スイテイスウ</t>
    </rPh>
    <rPh sb="22" eb="24">
      <t>テイイン</t>
    </rPh>
    <rPh sb="35" eb="37">
      <t>ショヨウ</t>
    </rPh>
    <rPh sb="37" eb="39">
      <t>ジカン</t>
    </rPh>
    <rPh sb="40" eb="42">
      <t>ミコミ</t>
    </rPh>
    <rPh sb="43" eb="44">
      <t>オウ</t>
    </rPh>
    <rPh sb="48" eb="49">
      <t>マタ</t>
    </rPh>
    <rPh sb="55" eb="56">
      <t>ジョウ</t>
    </rPh>
    <rPh sb="58" eb="59">
      <t>スウ</t>
    </rPh>
    <rPh sb="62" eb="64">
      <t>ヘイキン</t>
    </rPh>
    <rPh sb="64" eb="66">
      <t>リヨウ</t>
    </rPh>
    <rPh sb="66" eb="67">
      <t>シャ</t>
    </rPh>
    <rPh sb="67" eb="68">
      <t>スウ</t>
    </rPh>
    <rPh sb="69" eb="70">
      <t>ラン</t>
    </rPh>
    <rPh sb="71" eb="73">
      <t>チョクセツ</t>
    </rPh>
    <rPh sb="73" eb="75">
      <t>ニュウリョク</t>
    </rPh>
    <phoneticPr fontId="4"/>
  </si>
  <si>
    <t>お</t>
    <phoneticPr fontId="3"/>
  </si>
  <si>
    <t>か</t>
    <phoneticPr fontId="3"/>
  </si>
  <si>
    <t>←1～6は記入例です。</t>
    <rPh sb="5" eb="7">
      <t>キニュウ</t>
    </rPh>
    <rPh sb="7" eb="8">
      <t>レイ</t>
    </rPh>
    <phoneticPr fontId="4"/>
  </si>
  <si>
    <t>　・最初に「年月欄」「事業所名」を入力してください。</t>
    <rPh sb="2" eb="4">
      <t>サイショ</t>
    </rPh>
    <rPh sb="6" eb="8">
      <t>ネンゲツ</t>
    </rPh>
    <rPh sb="8" eb="9">
      <t>ラン</t>
    </rPh>
    <rPh sb="11" eb="14">
      <t>ジギョウショ</t>
    </rPh>
    <rPh sb="14" eb="15">
      <t>メイ</t>
    </rPh>
    <rPh sb="17" eb="19">
      <t>ニュウリョク</t>
    </rPh>
    <phoneticPr fontId="10"/>
  </si>
  <si>
    <t>「暦月」の場合その理由（　　　　　　　　　　　　　　　　　　　　　　　　　　　　　　　　　　　　　　　　　　　）　　　　　　　　　　　　　　　　　　　　　　　　　　　　　　　　　　　　　　　　　</t>
    <rPh sb="1" eb="2">
      <t>コヨミ</t>
    </rPh>
    <rPh sb="2" eb="3">
      <t>ツキ</t>
    </rPh>
    <rPh sb="5" eb="7">
      <t>バアイ</t>
    </rPh>
    <rPh sb="9" eb="11">
      <t>リユウ</t>
    </rPh>
    <phoneticPr fontId="4"/>
  </si>
  <si>
    <t>→　例：変形労働時間制を採用している</t>
    <rPh sb="2" eb="3">
      <t>レイ</t>
    </rPh>
    <rPh sb="4" eb="11">
      <t>ヘンケイロウドウジカンセイ</t>
    </rPh>
    <rPh sb="12" eb="14">
      <t>サイヨウ</t>
    </rPh>
    <phoneticPr fontId="4"/>
  </si>
  <si>
    <t>　(2) 「予定」・「実績」のうち「実績」を選択してください。</t>
    <rPh sb="6" eb="8">
      <t>ヨテイ</t>
    </rPh>
    <rPh sb="11" eb="13">
      <t>ジッセキ</t>
    </rPh>
    <rPh sb="18" eb="20">
      <t>ジッセキ</t>
    </rPh>
    <rPh sb="22" eb="24">
      <t>センタク</t>
    </rPh>
    <phoneticPr fontId="10"/>
  </si>
  <si>
    <t xml:space="preserve"> 　　 保有資格を全て記入するのではなく、人員基準・加配加算上、求められる資格等を入力してください。</t>
    <phoneticPr fontId="10"/>
  </si>
  <si>
    <t>　(9) 従業者ごとに、合計勤務時間数が表示されます（自動計算）。</t>
    <rPh sb="5" eb="8">
      <t>ジュウギョウシャ</t>
    </rPh>
    <rPh sb="12" eb="14">
      <t>ゴウケイ</t>
    </rPh>
    <rPh sb="14" eb="16">
      <t>キンム</t>
    </rPh>
    <rPh sb="16" eb="19">
      <t>ジカンスウ</t>
    </rPh>
    <rPh sb="20" eb="22">
      <t>ヒョウジ</t>
    </rPh>
    <rPh sb="27" eb="29">
      <t>ジドウ</t>
    </rPh>
    <rPh sb="29" eb="31">
      <t>ケイサン</t>
    </rPh>
    <phoneticPr fontId="10"/>
  </si>
  <si>
    <t>　(10) 従業者ごとに、週平均の勤務時間数が表示されます（自動計算）。</t>
    <rPh sb="6" eb="9">
      <t>ジュウギョウシャ</t>
    </rPh>
    <rPh sb="13" eb="16">
      <t>シュウヘイキン</t>
    </rPh>
    <rPh sb="17" eb="19">
      <t>キンム</t>
    </rPh>
    <rPh sb="19" eb="22">
      <t>ジカンスウ</t>
    </rPh>
    <phoneticPr fontId="10"/>
  </si>
  <si>
    <r>
      <rPr>
        <b/>
        <u/>
        <sz val="9"/>
        <color rgb="FF6600CC"/>
        <rFont val="ＭＳ Ｐゴシック"/>
        <family val="3"/>
        <charset val="128"/>
      </rPr>
      <t>★前年度の実績がない事業所においては、以下①～③のいずれかのとおりに算出し、表に入力してください。</t>
    </r>
    <r>
      <rPr>
        <b/>
        <sz val="9"/>
        <color rgb="FF6600CC"/>
        <rFont val="ＭＳ Ｐゴシック"/>
        <family val="3"/>
        <charset val="128"/>
      </rPr>
      <t xml:space="preserve">
特に、以下②③については、勤務形態一覧表を直近３ヶ月分提出いただく関係上、各月ごとの直近分を算出する必要がありますので注意してください。
（例）②の場合で、１、２、３月分の勤務形態一覧表を提出する場合、各月（１、２、３月）ごとに直近６月分の延べ利用日数及び開所日数を算出する。
①新規開設後６月未満の場合：利用定員の90％に、サービス所要時間の見込に応じ0.5又は0.75を乗じた数
②新規開設後６月以上１年未満の場合：直近６月分の全利用者の延べ利用日数に、サービス所要時間の見込に応じ0.5又は0.75を乗じた数、及び当該直近６月分の事業所の開所日数
③新規開設後１年以上経過しかつ前年度実績がない場合：直近１年分の全利用者の延べ利用日数に、サービス所要時間の見込に応じ0.5又は0.75を乗じた数、及び当該直近１年分の事業所の開所日数
※表上部の「4月」～「3月」の表記は、直近６月分（又は直近１年分）を入力できるよう適宜入れ替えていただいて構いません。</t>
    </r>
    <rPh sb="34" eb="36">
      <t>サンシュツ</t>
    </rPh>
    <rPh sb="38" eb="39">
      <t>ヒョウ</t>
    </rPh>
    <rPh sb="40" eb="42">
      <t>ニュウリョク</t>
    </rPh>
    <rPh sb="53" eb="55">
      <t>イカ</t>
    </rPh>
    <rPh sb="65" eb="67">
      <t>ケイタイ</t>
    </rPh>
    <rPh sb="67" eb="69">
      <t>イチラン</t>
    </rPh>
    <rPh sb="218" eb="220">
      <t>ショヨウ</t>
    </rPh>
    <rPh sb="220" eb="222">
      <t>ジカン</t>
    </rPh>
    <rPh sb="223" eb="225">
      <t>ミコ</t>
    </rPh>
    <rPh sb="226" eb="227">
      <t>オウ</t>
    </rPh>
    <rPh sb="231" eb="232">
      <t>マタ</t>
    </rPh>
    <rPh sb="238" eb="239">
      <t>ジョウ</t>
    </rPh>
    <rPh sb="241" eb="242">
      <t>スウ</t>
    </rPh>
    <rPh sb="268" eb="269">
      <t>ゼン</t>
    </rPh>
    <rPh sb="269" eb="271">
      <t>リヨウ</t>
    </rPh>
    <rPh sb="271" eb="272">
      <t>シャ</t>
    </rPh>
    <rPh sb="312" eb="314">
      <t>トウガイ</t>
    </rPh>
    <rPh sb="406" eb="408">
      <t>トウガイ</t>
    </rPh>
    <rPh sb="449" eb="450">
      <t>マタ</t>
    </rPh>
    <rPh sb="451" eb="453">
      <t>チョッキン</t>
    </rPh>
    <rPh sb="454" eb="456">
      <t>ネンブン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</si>
</sst>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29">
    <font>
      <sz val="11"/>
      <color theme="1"/>
      <name val="游ゴシック"/>
      <family val="3"/>
      <charset val="128"/>
      <scheme val="minor"/>
    </font>
    <font>
      <sz val="11"/>
      <name val="ＭＳ Ｐゴシック"/>
      <family val="3"/>
      <charset val="128"/>
    </font>
    <font>
      <b/>
      <sz val="11"/>
      <name val="ＭＳ ゴシック"/>
      <family val="3"/>
      <charset val="128"/>
    </font>
    <font>
      <sz val="6"/>
      <name val="ＭＳ Ｐゴシック"/>
      <family val="2"/>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2"/>
      <name val="ＭＳ ゴシック"/>
      <family val="3"/>
      <charset val="128"/>
    </font>
    <font>
      <b/>
      <sz val="10"/>
      <color rgb="FFFF0000"/>
      <name val="ＭＳ ゴシック"/>
      <family val="3"/>
      <charset val="128"/>
    </font>
    <font>
      <sz val="9"/>
      <color rgb="FFFF0000"/>
      <name val="ＭＳ ゴシック"/>
      <family val="3"/>
      <charset val="128"/>
    </font>
    <font>
      <b/>
      <sz val="9"/>
      <color rgb="FF6600CC"/>
      <name val="ＭＳ Ｐゴシック"/>
      <family val="3"/>
      <charset val="128"/>
    </font>
    <font>
      <b/>
      <u/>
      <sz val="9"/>
      <color rgb="FF6600CC"/>
      <name val="ＭＳ Ｐゴシック"/>
      <family val="3"/>
      <charset val="128"/>
    </font>
    <font>
      <sz val="7"/>
      <color rgb="FFFF0000"/>
      <name val="ＭＳ ゴシック"/>
      <family val="3"/>
      <charset val="128"/>
    </font>
    <font>
      <b/>
      <u/>
      <sz val="9"/>
      <color rgb="FFFF0000"/>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2" fillId="0" borderId="0">
      <alignment vertical="center"/>
    </xf>
    <xf numFmtId="0" fontId="8" fillId="0" borderId="0">
      <alignment vertical="center"/>
    </xf>
    <xf numFmtId="0" fontId="12" fillId="0" borderId="0">
      <alignment vertical="center"/>
    </xf>
  </cellStyleXfs>
  <cellXfs count="120">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9" fillId="0" borderId="0" xfId="0" applyFont="1">
      <alignment vertical="center"/>
    </xf>
    <xf numFmtId="0" fontId="7" fillId="0" borderId="0" xfId="1" applyFont="1" applyAlignment="1">
      <alignment horizontal="right" vertical="center"/>
    </xf>
    <xf numFmtId="0" fontId="7" fillId="2" borderId="1" xfId="1" applyFont="1" applyFill="1" applyBorder="1" applyAlignment="1">
      <alignment horizontal="center" vertical="center" wrapText="1"/>
    </xf>
    <xf numFmtId="0" fontId="5" fillId="0" borderId="0" xfId="1" applyFont="1">
      <alignment vertical="center"/>
    </xf>
    <xf numFmtId="0" fontId="7" fillId="0" borderId="0" xfId="1" applyFont="1" applyAlignment="1">
      <alignment horizontal="center" vertical="center"/>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7" fillId="2" borderId="1" xfId="1" applyFont="1" applyFill="1" applyBorder="1" applyAlignment="1">
      <alignment horizontal="center" vertical="center"/>
    </xf>
    <xf numFmtId="0" fontId="12" fillId="5" borderId="1" xfId="0" applyFont="1" applyFill="1" applyBorder="1">
      <alignment vertical="center"/>
    </xf>
    <xf numFmtId="0" fontId="12" fillId="5" borderId="1" xfId="0" applyFont="1" applyFill="1" applyBorder="1">
      <alignment vertical="center"/>
    </xf>
    <xf numFmtId="0" fontId="13" fillId="0" borderId="0" xfId="1" applyFont="1" applyAlignment="1">
      <alignment horizontal="center" vertical="center"/>
    </xf>
    <xf numFmtId="0" fontId="7" fillId="0" borderId="1" xfId="1" applyFont="1" applyBorder="1">
      <alignment vertical="center"/>
    </xf>
    <xf numFmtId="0" fontId="13" fillId="0" borderId="1" xfId="1" applyFont="1" applyBorder="1" applyAlignment="1">
      <alignment horizontal="center" vertical="center"/>
    </xf>
    <xf numFmtId="0" fontId="13" fillId="0" borderId="3" xfId="1" applyFont="1" applyBorder="1" applyAlignment="1">
      <alignment horizontal="center" vertical="center" wrapText="1"/>
    </xf>
    <xf numFmtId="0" fontId="13" fillId="0" borderId="4" xfId="1" applyFont="1" applyBorder="1" applyAlignment="1">
      <alignment horizontal="center" vertical="center"/>
    </xf>
    <xf numFmtId="49" fontId="13" fillId="0" borderId="1" xfId="1" applyNumberFormat="1" applyFont="1" applyBorder="1" applyAlignment="1">
      <alignment horizontal="center" vertical="center"/>
    </xf>
    <xf numFmtId="0" fontId="13" fillId="0" borderId="5" xfId="1" applyFont="1" applyBorder="1" applyAlignment="1">
      <alignment horizontal="center" vertical="center" wrapText="1"/>
    </xf>
    <xf numFmtId="0" fontId="1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3" fillId="0" borderId="6" xfId="1" applyFont="1" applyBorder="1" applyAlignment="1">
      <alignment horizontal="center" vertical="center" wrapText="1"/>
    </xf>
    <xf numFmtId="176" fontId="13" fillId="0" borderId="1" xfId="1" applyNumberFormat="1" applyFont="1" applyBorder="1">
      <alignment vertical="center"/>
    </xf>
    <xf numFmtId="0" fontId="13" fillId="0" borderId="7" xfId="1" applyFont="1" applyBorder="1" applyAlignment="1">
      <alignment horizontal="center" vertical="center" wrapText="1"/>
    </xf>
    <xf numFmtId="177" fontId="13" fillId="0" borderId="1" xfId="1" applyNumberFormat="1" applyFont="1" applyBorder="1">
      <alignment vertical="center"/>
    </xf>
    <xf numFmtId="0" fontId="7" fillId="0" borderId="1" xfId="1" applyFont="1" applyBorder="1">
      <alignment vertical="center"/>
    </xf>
    <xf numFmtId="0" fontId="13" fillId="2" borderId="1" xfId="1" applyFont="1" applyFill="1" applyBorder="1" applyAlignment="1">
      <alignment horizontal="left" vertical="center"/>
    </xf>
    <xf numFmtId="0" fontId="13" fillId="2" borderId="4" xfId="1" applyFont="1" applyFill="1" applyBorder="1" applyAlignment="1">
      <alignment horizontal="center" vertical="center"/>
    </xf>
    <xf numFmtId="0" fontId="13" fillId="4" borderId="1" xfId="1" applyFont="1" applyFill="1" applyBorder="1">
      <alignment vertical="center"/>
    </xf>
    <xf numFmtId="0" fontId="13" fillId="4" borderId="4" xfId="1" applyFont="1" applyFill="1" applyBorder="1">
      <alignment vertical="center"/>
    </xf>
    <xf numFmtId="0" fontId="13" fillId="3" borderId="1" xfId="1" applyFont="1" applyFill="1" applyBorder="1" applyAlignment="1">
      <alignment horizontal="right" vertical="center"/>
    </xf>
    <xf numFmtId="0" fontId="13" fillId="0" borderId="5" xfId="1" applyFont="1" applyBorder="1" applyAlignment="1">
      <alignment horizontal="right" vertical="center"/>
    </xf>
    <xf numFmtId="178" fontId="13" fillId="0" borderId="1" xfId="1" applyNumberFormat="1" applyFont="1" applyBorder="1" applyAlignment="1">
      <alignment horizontal="right" vertical="center"/>
    </xf>
    <xf numFmtId="0" fontId="7" fillId="4" borderId="1" xfId="1" applyFont="1" applyFill="1" applyBorder="1">
      <alignment vertical="center"/>
    </xf>
    <xf numFmtId="0" fontId="13" fillId="0" borderId="8" xfId="1" applyFont="1" applyBorder="1" applyAlignment="1">
      <alignment horizontal="center" vertical="center"/>
    </xf>
    <xf numFmtId="0" fontId="13" fillId="0" borderId="1" xfId="1" applyFont="1" applyBorder="1" applyAlignment="1">
      <alignment horizontal="right" vertical="center"/>
    </xf>
    <xf numFmtId="0" fontId="13" fillId="0" borderId="5" xfId="1" applyFont="1" applyBorder="1" applyAlignment="1">
      <alignment horizontal="center" vertical="center"/>
    </xf>
    <xf numFmtId="0" fontId="13" fillId="3" borderId="9" xfId="1" applyFont="1" applyFill="1" applyBorder="1" applyAlignment="1">
      <alignment horizontal="right" vertical="center"/>
    </xf>
    <xf numFmtId="0" fontId="13" fillId="0" borderId="10" xfId="1" applyFont="1" applyBorder="1" applyAlignment="1">
      <alignment horizontal="right" vertical="center"/>
    </xf>
    <xf numFmtId="0" fontId="13" fillId="0" borderId="0" xfId="1" applyFont="1">
      <alignment vertical="center"/>
    </xf>
    <xf numFmtId="179" fontId="13" fillId="0" borderId="1" xfId="1" applyNumberFormat="1" applyFont="1" applyBorder="1" applyAlignment="1">
      <alignment horizontal="center" vertical="center"/>
    </xf>
    <xf numFmtId="179" fontId="13" fillId="0" borderId="1" xfId="1" applyNumberFormat="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left" vertical="center"/>
    </xf>
    <xf numFmtId="0" fontId="13" fillId="0" borderId="1" xfId="1" applyFont="1" applyBorder="1" applyAlignment="1">
      <alignment horizontal="right" vertical="center"/>
    </xf>
    <xf numFmtId="0" fontId="13" fillId="0" borderId="1" xfId="1" applyFont="1" applyBorder="1">
      <alignment vertical="center"/>
    </xf>
    <xf numFmtId="178" fontId="13" fillId="0" borderId="11" xfId="1" applyNumberFormat="1" applyFont="1" applyBorder="1">
      <alignment vertical="center"/>
    </xf>
    <xf numFmtId="0" fontId="13" fillId="0" borderId="4" xfId="1" applyFont="1" applyBorder="1" applyAlignment="1">
      <alignment horizontal="left" vertical="center"/>
    </xf>
    <xf numFmtId="0" fontId="13" fillId="0" borderId="8" xfId="1" applyFont="1" applyBorder="1" applyAlignment="1">
      <alignment horizontal="left" vertical="center"/>
    </xf>
    <xf numFmtId="0" fontId="13" fillId="0" borderId="5" xfId="1" applyFont="1" applyBorder="1" applyAlignment="1">
      <alignment horizontal="left" vertical="center"/>
    </xf>
    <xf numFmtId="0" fontId="13" fillId="3" borderId="1" xfId="1" applyFont="1" applyFill="1" applyBorder="1" applyAlignment="1">
      <alignment horizontal="right" vertical="center"/>
    </xf>
    <xf numFmtId="178" fontId="13" fillId="0" borderId="12" xfId="1" applyNumberFormat="1" applyFont="1" applyBorder="1">
      <alignment vertical="center"/>
    </xf>
    <xf numFmtId="178" fontId="13" fillId="0" borderId="9" xfId="1" applyNumberFormat="1" applyFont="1" applyBorder="1">
      <alignment vertical="center"/>
    </xf>
    <xf numFmtId="0" fontId="13" fillId="0" borderId="0" xfId="1" applyFont="1" applyAlignment="1">
      <alignment horizontal="left" vertical="center"/>
    </xf>
    <xf numFmtId="0" fontId="16" fillId="0" borderId="0" xfId="1" applyFont="1">
      <alignment vertical="center"/>
    </xf>
    <xf numFmtId="0" fontId="13" fillId="0" borderId="4"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4" xfId="2" applyFont="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center" vertical="center"/>
    </xf>
    <xf numFmtId="0" fontId="13" fillId="0" borderId="4" xfId="2" applyFont="1" applyBorder="1" applyAlignment="1">
      <alignment horizontal="center" vertical="center"/>
    </xf>
    <xf numFmtId="0" fontId="13" fillId="0" borderId="8" xfId="2" applyFont="1" applyBorder="1" applyAlignment="1">
      <alignment horizontal="center" vertical="center"/>
    </xf>
    <xf numFmtId="0" fontId="13" fillId="0" borderId="5" xfId="2" applyFont="1" applyBorder="1" applyAlignment="1">
      <alignment horizontal="center" vertical="center"/>
    </xf>
    <xf numFmtId="0" fontId="13" fillId="0" borderId="1" xfId="1" applyFont="1" applyBorder="1" applyAlignment="1">
      <alignment horizontal="center" vertical="center"/>
    </xf>
    <xf numFmtId="0" fontId="17" fillId="0" borderId="0" xfId="2" applyFont="1" applyAlignment="1">
      <alignment horizontal="center" vertical="center"/>
    </xf>
    <xf numFmtId="0" fontId="7" fillId="0" borderId="0" xfId="2" applyFont="1" applyAlignment="1">
      <alignment horizontal="center" vertical="center"/>
    </xf>
    <xf numFmtId="0" fontId="1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7" fillId="0" borderId="0" xfId="1" applyFont="1" applyAlignment="1">
      <alignment horizontal="center" vertical="center"/>
    </xf>
    <xf numFmtId="0" fontId="13" fillId="0" borderId="0" xfId="1" applyFont="1" applyAlignment="1">
      <alignment vertical="center" textRotation="255" shrinkToFit="1"/>
    </xf>
    <xf numFmtId="0" fontId="13" fillId="0" borderId="1" xfId="1" applyFont="1" applyBorder="1" applyAlignment="1">
      <alignment vertical="center" textRotation="255" shrinkToFit="1"/>
    </xf>
    <xf numFmtId="0" fontId="22" fillId="0" borderId="0" xfId="1" applyFont="1">
      <alignment vertical="center"/>
    </xf>
    <xf numFmtId="0" fontId="23" fillId="0" borderId="0" xfId="1" applyFont="1">
      <alignment vertical="center"/>
    </xf>
    <xf numFmtId="0" fontId="24" fillId="0" borderId="0" xfId="3" applyFont="1">
      <alignment vertical="center"/>
    </xf>
    <xf numFmtId="0" fontId="25" fillId="0" borderId="0" xfId="3" applyFont="1" applyAlignment="1">
      <alignment horizontal="left" vertical="top" wrapText="1"/>
    </xf>
    <xf numFmtId="0" fontId="24" fillId="0" borderId="0" xfId="1" applyFont="1" applyAlignment="1">
      <alignment horizontal="left" vertical="center"/>
    </xf>
    <xf numFmtId="178" fontId="13" fillId="0" borderId="13" xfId="1" applyNumberFormat="1" applyFont="1" applyBorder="1">
      <alignment vertical="center"/>
    </xf>
    <xf numFmtId="0" fontId="13" fillId="0" borderId="3" xfId="1" applyFont="1" applyBorder="1" applyAlignment="1">
      <alignment horizontal="left" vertical="center"/>
    </xf>
    <xf numFmtId="0" fontId="13" fillId="0" borderId="14" xfId="1" applyFont="1" applyBorder="1" applyAlignment="1">
      <alignment horizontal="left" vertical="center"/>
    </xf>
    <xf numFmtId="0" fontId="13" fillId="0" borderId="15" xfId="1" applyFont="1" applyBorder="1" applyAlignment="1">
      <alignment horizontal="left" vertical="center"/>
    </xf>
    <xf numFmtId="0" fontId="13" fillId="3" borderId="11" xfId="1" applyFont="1" applyFill="1" applyBorder="1" applyAlignment="1">
      <alignment horizontal="right" vertical="center"/>
    </xf>
    <xf numFmtId="0" fontId="13" fillId="3" borderId="11" xfId="1" applyFont="1" applyFill="1" applyBorder="1" applyAlignment="1">
      <alignment horizontal="right" vertical="center"/>
    </xf>
    <xf numFmtId="0" fontId="13" fillId="0" borderId="11" xfId="1" applyFont="1" applyBorder="1">
      <alignment vertical="center"/>
    </xf>
    <xf numFmtId="0" fontId="13" fillId="0" borderId="9" xfId="1" applyFont="1" applyBorder="1" applyAlignment="1">
      <alignment horizontal="left" vertical="center"/>
    </xf>
    <xf numFmtId="0" fontId="13" fillId="3" borderId="9" xfId="1" applyFont="1" applyFill="1" applyBorder="1" applyAlignment="1">
      <alignment horizontal="right" vertical="center"/>
    </xf>
    <xf numFmtId="0" fontId="13" fillId="0" borderId="9" xfId="1" applyFont="1" applyBorder="1">
      <alignment vertical="center"/>
    </xf>
    <xf numFmtId="0" fontId="27" fillId="0" borderId="16" xfId="1" applyFont="1" applyBorder="1" applyAlignment="1">
      <alignment horizontal="center" vertical="center"/>
    </xf>
    <xf numFmtId="0" fontId="27" fillId="0" borderId="17" xfId="1" applyFont="1" applyBorder="1" applyAlignment="1">
      <alignment horizontal="center" vertical="center"/>
    </xf>
    <xf numFmtId="0" fontId="27" fillId="0" borderId="18" xfId="1" applyFont="1" applyBorder="1" applyAlignment="1">
      <alignment horizontal="center" vertical="center"/>
    </xf>
    <xf numFmtId="0" fontId="13" fillId="3" borderId="19" xfId="1" applyFont="1" applyFill="1" applyBorder="1" applyAlignment="1">
      <alignment horizontal="right" vertical="center"/>
    </xf>
    <xf numFmtId="0" fontId="13" fillId="3" borderId="19" xfId="1" applyFont="1" applyFill="1" applyBorder="1" applyAlignment="1">
      <alignment horizontal="right" vertical="center"/>
    </xf>
    <xf numFmtId="0" fontId="13" fillId="0" borderId="19" xfId="1" applyFont="1" applyBorder="1">
      <alignment vertical="center"/>
    </xf>
    <xf numFmtId="0" fontId="13" fillId="0" borderId="20" xfId="1" applyFont="1" applyBorder="1">
      <alignment vertical="center"/>
    </xf>
    <xf numFmtId="0" fontId="27" fillId="0" borderId="21" xfId="1" applyFont="1" applyBorder="1" applyAlignment="1">
      <alignment horizontal="center" vertical="center" wrapText="1"/>
    </xf>
    <xf numFmtId="0" fontId="27" fillId="0" borderId="22" xfId="1" applyFont="1" applyBorder="1" applyAlignment="1">
      <alignment horizontal="center" vertical="center" wrapText="1"/>
    </xf>
    <xf numFmtId="0" fontId="27" fillId="0" borderId="23" xfId="1" applyFont="1" applyBorder="1" applyAlignment="1">
      <alignment horizontal="center" vertical="center" wrapText="1"/>
    </xf>
    <xf numFmtId="0" fontId="13" fillId="3" borderId="24" xfId="1" applyFont="1" applyFill="1" applyBorder="1" applyAlignment="1">
      <alignment horizontal="right" vertical="center"/>
    </xf>
    <xf numFmtId="0" fontId="13" fillId="3" borderId="24" xfId="1" applyFont="1" applyFill="1" applyBorder="1" applyAlignment="1">
      <alignment horizontal="right" vertical="center"/>
    </xf>
    <xf numFmtId="0" fontId="13" fillId="0" borderId="24" xfId="1" applyFont="1" applyBorder="1">
      <alignment vertical="center"/>
    </xf>
    <xf numFmtId="0" fontId="13" fillId="0" borderId="25" xfId="1" applyFont="1" applyBorder="1">
      <alignment vertical="center"/>
    </xf>
    <xf numFmtId="0" fontId="18" fillId="0" borderId="0" xfId="4" applyFont="1" applyAlignment="1">
      <alignment horizontal="center" vertical="center"/>
    </xf>
    <xf numFmtId="0" fontId="17" fillId="0" borderId="0" xfId="4" applyFont="1" applyAlignment="1">
      <alignment horizontal="center" vertical="center"/>
    </xf>
    <xf numFmtId="0" fontId="21" fillId="0" borderId="0" xfId="1" applyFont="1">
      <alignment vertical="center"/>
    </xf>
    <xf numFmtId="0" fontId="7" fillId="6" borderId="4" xfId="1" applyFont="1" applyFill="1" applyBorder="1" applyAlignment="1">
      <alignment horizontal="left" vertical="center"/>
    </xf>
    <xf numFmtId="0" fontId="7" fillId="6" borderId="8" xfId="1" applyFont="1" applyFill="1" applyBorder="1" applyAlignment="1">
      <alignment horizontal="left" vertical="center"/>
    </xf>
    <xf numFmtId="0" fontId="13" fillId="6" borderId="5" xfId="1" applyFont="1" applyFill="1" applyBorder="1">
      <alignment vertical="center"/>
    </xf>
    <xf numFmtId="0" fontId="13" fillId="0" borderId="4" xfId="1" applyFont="1" applyBorder="1">
      <alignment vertical="center"/>
    </xf>
    <xf numFmtId="0" fontId="13" fillId="0" borderId="8" xfId="1" applyFont="1" applyBorder="1">
      <alignment vertical="center"/>
    </xf>
    <xf numFmtId="0" fontId="13" fillId="0" borderId="5" xfId="1" applyFont="1" applyBorder="1">
      <alignment vertical="center"/>
    </xf>
  </cellXfs>
  <cellStyles count="5">
    <cellStyle name="標準" xfId="0" builtinId="0"/>
    <cellStyle name="標準 2" xfId="2" xr:uid="{7DF8B0AC-0481-4501-8DBD-6D05FBEBAF22}"/>
    <cellStyle name="標準 2 2 2" xfId="4" xr:uid="{120CB583-C356-41A9-BA2C-18BCC6DC2DB0}"/>
    <cellStyle name="標準 7" xfId="3" xr:uid="{F824FB1D-8498-4025-A46B-A5E4AEE5890C}"/>
    <cellStyle name="標準_③-２加算様式（就労）" xfId="1" xr:uid="{BFC84E56-9C29-46B2-864B-852235457A68}"/>
  </cellStyles>
  <dxfs count="0"/>
  <tableStyles count="0" defaultTableStyle="TableStyleMedium2" defaultPivotStyle="PivotStyleLight16"/>
  <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4D9-CBF3-4176-9AAC-ABDFAD3A3C5C}">
  <dimension ref="A1:AU85"/>
  <sheetViews>
    <sheetView showGridLines="0" tabSelected="1" view="pageBreakPreview" zoomScaleNormal="100" zoomScaleSheetLayoutView="100" workbookViewId="0">
      <selection activeCell="AU31" sqref="AU31"/>
    </sheetView>
  </sheetViews>
  <sheetFormatPr defaultColWidth="8.25" defaultRowHeight="21" customHeight="1"/>
  <cols>
    <col min="1" max="1" width="2.625" style="9" customWidth="1"/>
    <col min="2" max="2" width="14.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1" ht="20.100000000000001"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2</v>
      </c>
      <c r="AL1" s="8"/>
      <c r="AM1" s="8"/>
      <c r="AN1" s="8"/>
    </row>
    <row r="2" spans="1:41" ht="18" customHeight="1">
      <c r="A2" s="83" t="s">
        <v>82</v>
      </c>
      <c r="B2" s="10"/>
      <c r="C2" s="10"/>
      <c r="D2" s="10"/>
      <c r="E2" s="10"/>
      <c r="F2" s="10"/>
      <c r="G2" s="10"/>
      <c r="H2" s="10"/>
      <c r="I2" s="10"/>
      <c r="J2" s="10"/>
      <c r="K2" s="10"/>
      <c r="L2" s="10"/>
      <c r="M2" s="11">
        <v>2024</v>
      </c>
      <c r="N2" s="11"/>
      <c r="O2" s="11"/>
      <c r="P2" s="11"/>
      <c r="Q2" s="12" t="s">
        <v>3</v>
      </c>
      <c r="R2" s="12"/>
      <c r="S2" s="11"/>
      <c r="T2" s="11"/>
      <c r="U2" s="12" t="s">
        <v>4</v>
      </c>
      <c r="V2" s="12"/>
      <c r="W2" s="10"/>
      <c r="X2" s="10"/>
      <c r="Y2" s="10"/>
      <c r="Z2" s="5"/>
      <c r="AA2" s="5"/>
      <c r="AC2" s="7"/>
      <c r="AD2" s="10"/>
      <c r="AE2" s="10"/>
      <c r="AF2" s="10"/>
      <c r="AG2" s="10"/>
      <c r="AH2" s="10"/>
      <c r="AI2" s="7" t="s">
        <v>5</v>
      </c>
      <c r="AJ2" s="7"/>
      <c r="AK2" s="13"/>
      <c r="AL2" s="13"/>
      <c r="AM2" s="13"/>
      <c r="AN2" s="13"/>
      <c r="AO2" s="82" t="s">
        <v>78</v>
      </c>
    </row>
    <row r="3" spans="1:41" ht="18" customHeight="1">
      <c r="A3" s="14"/>
      <c r="B3" s="14"/>
      <c r="C3" s="14"/>
      <c r="D3" s="14"/>
      <c r="E3" s="14"/>
      <c r="F3" s="14"/>
      <c r="G3" s="14"/>
      <c r="H3" s="14"/>
      <c r="I3" s="14"/>
      <c r="J3" s="14"/>
      <c r="K3" s="14"/>
      <c r="L3" s="14"/>
      <c r="M3" s="84" t="s">
        <v>83</v>
      </c>
      <c r="N3" s="14"/>
      <c r="O3" s="14"/>
      <c r="P3" s="14"/>
      <c r="Q3" s="14"/>
      <c r="R3" s="14"/>
      <c r="S3" s="14"/>
      <c r="T3" s="14"/>
      <c r="U3" s="14"/>
      <c r="V3" s="14"/>
      <c r="W3" s="14"/>
      <c r="Y3" s="15"/>
      <c r="Z3" s="15"/>
      <c r="AA3" s="15"/>
      <c r="AB3" s="5"/>
      <c r="AC3" s="15"/>
      <c r="AD3" s="15"/>
      <c r="AE3" s="15"/>
      <c r="AF3" s="15"/>
      <c r="AG3" s="15"/>
      <c r="AH3" s="15"/>
      <c r="AI3" s="16" t="s">
        <v>6</v>
      </c>
      <c r="AJ3" s="7"/>
      <c r="AK3" s="17"/>
      <c r="AL3" s="17"/>
      <c r="AM3" s="17"/>
      <c r="AN3" s="17"/>
      <c r="AO3" s="82" t="s">
        <v>79</v>
      </c>
    </row>
    <row r="4" spans="1:41" ht="18" customHeight="1">
      <c r="A4" s="14"/>
      <c r="B4" s="14"/>
      <c r="C4" s="14"/>
      <c r="D4" s="14"/>
      <c r="E4" s="14"/>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7</v>
      </c>
      <c r="AJ4" s="7"/>
      <c r="AK4" s="17"/>
      <c r="AL4" s="17"/>
      <c r="AM4" s="17"/>
      <c r="AN4" s="17"/>
      <c r="AO4" s="82" t="s">
        <v>80</v>
      </c>
    </row>
    <row r="5" spans="1:41" ht="18" customHeight="1">
      <c r="A5" s="14"/>
      <c r="B5" s="14"/>
      <c r="C5" s="14"/>
      <c r="D5" s="14"/>
      <c r="E5" s="14"/>
      <c r="F5" s="14"/>
      <c r="G5" s="14"/>
      <c r="H5" s="14"/>
      <c r="I5" s="14"/>
      <c r="J5" s="14"/>
      <c r="K5" s="14"/>
      <c r="L5" s="14"/>
      <c r="M5" s="14"/>
      <c r="N5" s="14"/>
      <c r="O5" s="14"/>
      <c r="P5" s="14"/>
      <c r="Q5" s="14"/>
      <c r="R5" s="14"/>
      <c r="S5" s="14"/>
      <c r="U5" s="14"/>
      <c r="V5" s="14"/>
      <c r="W5" s="14"/>
      <c r="Y5" s="15"/>
      <c r="Z5" s="15"/>
      <c r="AA5" s="15"/>
      <c r="AB5" s="5"/>
      <c r="AC5" s="15"/>
      <c r="AD5" s="15"/>
      <c r="AE5" s="15"/>
      <c r="AF5" s="15"/>
      <c r="AG5" s="16" t="s">
        <v>8</v>
      </c>
      <c r="AH5" s="18"/>
      <c r="AI5" s="18"/>
      <c r="AJ5" s="18"/>
      <c r="AK5" s="15" t="s">
        <v>9</v>
      </c>
      <c r="AL5" s="19"/>
      <c r="AM5" s="15" t="s">
        <v>10</v>
      </c>
      <c r="AN5" s="5"/>
    </row>
    <row r="6" spans="1:41" ht="9.9499999999999993" customHeight="1">
      <c r="A6" s="5"/>
      <c r="B6" s="20"/>
      <c r="C6" s="20"/>
      <c r="D6" s="20"/>
      <c r="E6" s="20"/>
      <c r="F6" s="20"/>
      <c r="G6" s="20"/>
      <c r="H6" s="20"/>
      <c r="I6" s="20"/>
      <c r="J6" s="20"/>
      <c r="K6" s="20"/>
      <c r="L6" s="20"/>
      <c r="M6" s="20"/>
      <c r="N6" s="20"/>
      <c r="O6" s="20"/>
      <c r="P6" s="20"/>
      <c r="Q6" s="20"/>
      <c r="R6" s="20"/>
      <c r="S6" s="20"/>
      <c r="T6" s="20"/>
      <c r="U6" s="20"/>
      <c r="V6" s="20"/>
      <c r="W6" s="20"/>
      <c r="X6" s="10"/>
      <c r="Y6" s="10"/>
      <c r="Z6" s="10"/>
      <c r="AA6" s="10"/>
      <c r="AB6" s="10"/>
      <c r="AC6" s="10"/>
      <c r="AD6" s="10"/>
      <c r="AE6" s="10"/>
      <c r="AF6" s="10"/>
      <c r="AG6" s="10"/>
      <c r="AH6" s="10"/>
      <c r="AI6" s="10"/>
      <c r="AJ6" s="10"/>
      <c r="AK6" s="10"/>
      <c r="AL6" s="10"/>
      <c r="AM6" s="5"/>
      <c r="AN6" s="5"/>
    </row>
    <row r="7" spans="1:41" ht="15" customHeight="1">
      <c r="A7" s="21" t="s">
        <v>11</v>
      </c>
      <c r="B7" s="22" t="s">
        <v>12</v>
      </c>
      <c r="C7" s="23" t="s">
        <v>13</v>
      </c>
      <c r="D7" s="22" t="s">
        <v>14</v>
      </c>
      <c r="E7" s="24" t="s">
        <v>15</v>
      </c>
      <c r="F7" s="25" t="s">
        <v>16</v>
      </c>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6" t="s">
        <v>17</v>
      </c>
      <c r="AL7" s="27" t="s">
        <v>18</v>
      </c>
      <c r="AM7" s="28" t="s">
        <v>19</v>
      </c>
      <c r="AN7" s="28"/>
    </row>
    <row r="8" spans="1:41" ht="15" customHeight="1">
      <c r="A8" s="21"/>
      <c r="B8" s="22"/>
      <c r="C8" s="29"/>
      <c r="D8" s="22"/>
      <c r="E8" s="24"/>
      <c r="F8" s="22" t="s">
        <v>20</v>
      </c>
      <c r="G8" s="22"/>
      <c r="H8" s="22"/>
      <c r="I8" s="22"/>
      <c r="J8" s="22"/>
      <c r="K8" s="22"/>
      <c r="L8" s="22"/>
      <c r="M8" s="22" t="s">
        <v>21</v>
      </c>
      <c r="N8" s="22"/>
      <c r="O8" s="22"/>
      <c r="P8" s="22"/>
      <c r="Q8" s="22"/>
      <c r="R8" s="22"/>
      <c r="S8" s="22"/>
      <c r="T8" s="22" t="s">
        <v>22</v>
      </c>
      <c r="U8" s="22"/>
      <c r="V8" s="22"/>
      <c r="W8" s="22"/>
      <c r="X8" s="22"/>
      <c r="Y8" s="22"/>
      <c r="Z8" s="22"/>
      <c r="AA8" s="22" t="s">
        <v>23</v>
      </c>
      <c r="AB8" s="22"/>
      <c r="AC8" s="22"/>
      <c r="AD8" s="22"/>
      <c r="AE8" s="22"/>
      <c r="AF8" s="22"/>
      <c r="AG8" s="22"/>
      <c r="AH8" s="22" t="s">
        <v>24</v>
      </c>
      <c r="AI8" s="22"/>
      <c r="AJ8" s="22"/>
      <c r="AK8" s="26"/>
      <c r="AL8" s="27"/>
      <c r="AM8" s="28"/>
      <c r="AN8" s="28"/>
    </row>
    <row r="9" spans="1:41" ht="15" customHeight="1">
      <c r="A9" s="21"/>
      <c r="B9" s="22"/>
      <c r="C9" s="29"/>
      <c r="D9" s="22"/>
      <c r="E9" s="24"/>
      <c r="F9" s="30">
        <f>DATE($M$2,$S$2,1)</f>
        <v>45261</v>
      </c>
      <c r="G9" s="30">
        <f>DATE($M$2,$S$2,2)</f>
        <v>45262</v>
      </c>
      <c r="H9" s="30">
        <f>DATE($M$2,$S$2,3)</f>
        <v>45263</v>
      </c>
      <c r="I9" s="30">
        <f>DATE($M$2,$S$2,4)</f>
        <v>45264</v>
      </c>
      <c r="J9" s="30">
        <f>DATE($M$2,$S$2,5)</f>
        <v>45265</v>
      </c>
      <c r="K9" s="30">
        <f>DATE($M$2,$S$2,6)</f>
        <v>45266</v>
      </c>
      <c r="L9" s="30">
        <f>DATE($M$2,$S$2,7)</f>
        <v>45267</v>
      </c>
      <c r="M9" s="30">
        <f>DATE($M$2,$S$2,8)</f>
        <v>45268</v>
      </c>
      <c r="N9" s="30">
        <f>DATE($M$2,$S$2,9)</f>
        <v>45269</v>
      </c>
      <c r="O9" s="30">
        <f>DATE($M$2,$S$2,10)</f>
        <v>45270</v>
      </c>
      <c r="P9" s="30">
        <f>DATE($M$2,$S$2,11)</f>
        <v>45271</v>
      </c>
      <c r="Q9" s="30">
        <f>DATE($M$2,$S$2,12)</f>
        <v>45272</v>
      </c>
      <c r="R9" s="30">
        <f>DATE($M$2,$S$2,13)</f>
        <v>45273</v>
      </c>
      <c r="S9" s="30">
        <f>DATE($M$2,$S$2,14)</f>
        <v>45274</v>
      </c>
      <c r="T9" s="30">
        <f>DATE($M$2,$S$2,15)</f>
        <v>45275</v>
      </c>
      <c r="U9" s="30">
        <f>DATE($M$2,$S$2,16)</f>
        <v>45276</v>
      </c>
      <c r="V9" s="30">
        <f>DATE($M$2,$S$2,17)</f>
        <v>45277</v>
      </c>
      <c r="W9" s="30">
        <f>DATE($M$2,$S$2,18)</f>
        <v>45278</v>
      </c>
      <c r="X9" s="30">
        <f>DATE($M$2,$S$2,19)</f>
        <v>45279</v>
      </c>
      <c r="Y9" s="30">
        <f>DATE($M$2,$S$2,20)</f>
        <v>45280</v>
      </c>
      <c r="Z9" s="30">
        <f>DATE($M$2,$S$2,21)</f>
        <v>45281</v>
      </c>
      <c r="AA9" s="30">
        <f>DATE($M$2,$S$2,22)</f>
        <v>45282</v>
      </c>
      <c r="AB9" s="30">
        <f>DATE($M$2,$S$2,23)</f>
        <v>45283</v>
      </c>
      <c r="AC9" s="30">
        <f>DATE($M$2,$S$2,24)</f>
        <v>45284</v>
      </c>
      <c r="AD9" s="30">
        <f>DATE($M$2,$S$2,25)</f>
        <v>45285</v>
      </c>
      <c r="AE9" s="30">
        <f>DATE($M$2,$S$2,26)</f>
        <v>45286</v>
      </c>
      <c r="AF9" s="30">
        <f>DATE($M$2,$S$2,27)</f>
        <v>45287</v>
      </c>
      <c r="AG9" s="30">
        <f>DATE($M$2,$S$2,28)</f>
        <v>45288</v>
      </c>
      <c r="AH9" s="30">
        <f>IF(DAY(EOMONTH(F9,0))&lt;29,"",DATE($M$2,$S$2,29))</f>
        <v>45289</v>
      </c>
      <c r="AI9" s="30">
        <f>IF(DAY(EOMONTH(F9,0))&lt;30,"",DATE($M$2,$S$2,30))</f>
        <v>45290</v>
      </c>
      <c r="AJ9" s="30">
        <f>IF(DAY(EOMONTH(F9,0))&lt;31,"",DATE($M$2,$S$2,31))</f>
        <v>45291</v>
      </c>
      <c r="AK9" s="26"/>
      <c r="AL9" s="27"/>
      <c r="AM9" s="28"/>
      <c r="AN9" s="28"/>
    </row>
    <row r="10" spans="1:41" ht="15" customHeight="1">
      <c r="A10" s="21"/>
      <c r="B10" s="22"/>
      <c r="C10" s="31"/>
      <c r="D10" s="22"/>
      <c r="E10" s="24"/>
      <c r="F10" s="32">
        <f>DATE($M$2,$S$2,1)</f>
        <v>45261</v>
      </c>
      <c r="G10" s="32">
        <f>DATE($M$2,$S$2,2)</f>
        <v>45262</v>
      </c>
      <c r="H10" s="32">
        <f>DATE($M$2,$S$2,3)</f>
        <v>45263</v>
      </c>
      <c r="I10" s="32">
        <f>DATE($M$2,$S$2,4)</f>
        <v>45264</v>
      </c>
      <c r="J10" s="32">
        <f>DATE($M$2,$S$2,5)</f>
        <v>45265</v>
      </c>
      <c r="K10" s="32">
        <f>DATE($M$2,$S$2,6)</f>
        <v>45266</v>
      </c>
      <c r="L10" s="32">
        <f>DATE($M$2,$S$2,7)</f>
        <v>45267</v>
      </c>
      <c r="M10" s="32">
        <f>DATE($M$2,$S$2,8)</f>
        <v>45268</v>
      </c>
      <c r="N10" s="32">
        <f>DATE($M$2,$S$2,9)</f>
        <v>45269</v>
      </c>
      <c r="O10" s="32">
        <f>DATE($M$2,$S$2,10)</f>
        <v>45270</v>
      </c>
      <c r="P10" s="32">
        <f>DATE($M$2,$S$2,11)</f>
        <v>45271</v>
      </c>
      <c r="Q10" s="32">
        <f>DATE($M$2,$S$2,12)</f>
        <v>45272</v>
      </c>
      <c r="R10" s="32">
        <f>DATE($M$2,$S$2,13)</f>
        <v>45273</v>
      </c>
      <c r="S10" s="32">
        <f>DATE($M$2,$S$2,14)</f>
        <v>45274</v>
      </c>
      <c r="T10" s="32">
        <f>DATE($M$2,$S$2,15)</f>
        <v>45275</v>
      </c>
      <c r="U10" s="32">
        <f>DATE($M$2,$S$2,16)</f>
        <v>45276</v>
      </c>
      <c r="V10" s="32">
        <f>DATE($M$2,$S$2,17)</f>
        <v>45277</v>
      </c>
      <c r="W10" s="32">
        <f>DATE($M$2,$S$2,18)</f>
        <v>45278</v>
      </c>
      <c r="X10" s="32">
        <f>DATE($M$2,$S$2,19)</f>
        <v>45279</v>
      </c>
      <c r="Y10" s="32">
        <f>DATE($M$2,$S$2,20)</f>
        <v>45280</v>
      </c>
      <c r="Z10" s="32">
        <f>DATE($M$2,$S$2,21)</f>
        <v>45281</v>
      </c>
      <c r="AA10" s="32">
        <f>DATE($M$2,$S$2,22)</f>
        <v>45282</v>
      </c>
      <c r="AB10" s="32">
        <f>DATE($M$2,$S$2,23)</f>
        <v>45283</v>
      </c>
      <c r="AC10" s="32">
        <f>DATE($M$2,$S$2,24)</f>
        <v>45284</v>
      </c>
      <c r="AD10" s="32">
        <f>DATE($M$2,$S$2,25)</f>
        <v>45285</v>
      </c>
      <c r="AE10" s="32">
        <f>DATE($M$2,$S$2,26)</f>
        <v>45286</v>
      </c>
      <c r="AF10" s="32">
        <f>DATE($M$2,$S$2,27)</f>
        <v>45287</v>
      </c>
      <c r="AG10" s="32">
        <f>DATE($M$2,$S$2,28)</f>
        <v>45288</v>
      </c>
      <c r="AH10" s="32">
        <f>IF(DAY(EOMONTH(F10,0))&lt;29,"",DATE($M$2,$S$2,29))</f>
        <v>45289</v>
      </c>
      <c r="AI10" s="32">
        <f>IF(DAY(EOMONTH(F10,0))&lt;30,"",DATE($M$2,$S$2,30))</f>
        <v>45290</v>
      </c>
      <c r="AJ10" s="32">
        <f>IF(DAY(EOMONTH(F10,0))&lt;31,"",DATE($M$2,$S$2,31))</f>
        <v>45291</v>
      </c>
      <c r="AK10" s="26"/>
      <c r="AL10" s="27"/>
      <c r="AM10" s="28"/>
      <c r="AN10" s="28"/>
    </row>
    <row r="11" spans="1:41" ht="18" customHeight="1">
      <c r="A11" s="33">
        <v>1</v>
      </c>
      <c r="B11" s="34" t="s">
        <v>25</v>
      </c>
      <c r="C11" s="35" t="s">
        <v>26</v>
      </c>
      <c r="D11" s="36"/>
      <c r="E11" s="37" t="s">
        <v>84</v>
      </c>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9">
        <f>IF($AK$3="４週",SUM(F11:AG11),SUM(F11:AJ11))</f>
        <v>0</v>
      </c>
      <c r="AL11" s="40">
        <f>IF($AK$3="４週",AK11/4,AK11/(DAY(EOMONTH($F$9,0))/7))</f>
        <v>0</v>
      </c>
      <c r="AM11" s="41"/>
      <c r="AN11" s="41"/>
      <c r="AO11" s="82" t="s">
        <v>102</v>
      </c>
    </row>
    <row r="12" spans="1:41" ht="18" customHeight="1">
      <c r="A12" s="33">
        <v>2</v>
      </c>
      <c r="B12" s="34" t="s">
        <v>89</v>
      </c>
      <c r="C12" s="35" t="s">
        <v>28</v>
      </c>
      <c r="D12" s="36"/>
      <c r="E12" s="37" t="s">
        <v>85</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9">
        <f>IF($AK$3="４週",SUM(F12:AG12),SUM(F12:AJ12))</f>
        <v>0</v>
      </c>
      <c r="AL12" s="40">
        <f t="shared" ref="AL12:AL31" si="0">IF($AK$3="４週",AK12/4,AK12/(DAY(EOMONTH($F$9,0))/7))</f>
        <v>0</v>
      </c>
      <c r="AM12" s="41"/>
      <c r="AN12" s="41"/>
      <c r="AO12" s="82" t="s">
        <v>81</v>
      </c>
    </row>
    <row r="13" spans="1:41" ht="16.5" customHeight="1">
      <c r="A13" s="33">
        <v>3</v>
      </c>
      <c r="B13" s="34" t="s">
        <v>91</v>
      </c>
      <c r="C13" s="35" t="s">
        <v>29</v>
      </c>
      <c r="D13" s="36"/>
      <c r="E13" s="37" t="s">
        <v>86</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9">
        <f>IF($AK$3="４週",SUM(F13:AG13),SUM(F13:AJ13))</f>
        <v>0</v>
      </c>
      <c r="AL13" s="40">
        <f t="shared" si="0"/>
        <v>0</v>
      </c>
      <c r="AM13" s="41"/>
      <c r="AN13" s="41"/>
    </row>
    <row r="14" spans="1:41" ht="18" customHeight="1">
      <c r="A14" s="33">
        <v>4</v>
      </c>
      <c r="B14" s="34" t="s">
        <v>95</v>
      </c>
      <c r="C14" s="35" t="s">
        <v>27</v>
      </c>
      <c r="D14" s="36"/>
      <c r="E14" s="37" t="s">
        <v>87</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f>IF($AK$3="４週",SUM(F14:AG14),SUM(F14:AJ14))</f>
        <v>0</v>
      </c>
      <c r="AL14" s="40">
        <f t="shared" si="0"/>
        <v>0</v>
      </c>
      <c r="AM14" s="41"/>
      <c r="AN14" s="41"/>
    </row>
    <row r="15" spans="1:41" ht="18" customHeight="1">
      <c r="A15" s="33">
        <v>5</v>
      </c>
      <c r="B15" s="34" t="s">
        <v>92</v>
      </c>
      <c r="C15" s="35" t="s">
        <v>27</v>
      </c>
      <c r="D15" s="36"/>
      <c r="E15" s="37" t="s">
        <v>100</v>
      </c>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f>IF($AK$3="４週",SUM(F15:AG15),SUM(F15:AJ15))</f>
        <v>0</v>
      </c>
      <c r="AL15" s="40">
        <f t="shared" si="0"/>
        <v>0</v>
      </c>
      <c r="AM15" s="41"/>
      <c r="AN15" s="41"/>
    </row>
    <row r="16" spans="1:41" ht="18" customHeight="1">
      <c r="A16" s="33">
        <v>6</v>
      </c>
      <c r="B16" s="34" t="s">
        <v>90</v>
      </c>
      <c r="C16" s="35" t="s">
        <v>27</v>
      </c>
      <c r="D16" s="36"/>
      <c r="E16" s="37" t="s">
        <v>101</v>
      </c>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f>IF($AK$3="４週",SUM(F16:AG16),SUM(F16:AJ16))</f>
        <v>0</v>
      </c>
      <c r="AL16" s="40">
        <f t="shared" si="0"/>
        <v>0</v>
      </c>
      <c r="AM16" s="41"/>
      <c r="AN16" s="41"/>
    </row>
    <row r="17" spans="1:40" ht="18" customHeight="1">
      <c r="A17" s="33">
        <v>7</v>
      </c>
      <c r="B17" s="34"/>
      <c r="C17" s="35"/>
      <c r="D17" s="36"/>
      <c r="E17" s="37"/>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f>IF($AK$3="４週",SUM(F17:AG17),SUM(F17:AJ17))</f>
        <v>0</v>
      </c>
      <c r="AL17" s="40">
        <f t="shared" si="0"/>
        <v>0</v>
      </c>
      <c r="AM17" s="41"/>
      <c r="AN17" s="41"/>
    </row>
    <row r="18" spans="1:40" ht="18" customHeight="1">
      <c r="A18" s="33">
        <v>8</v>
      </c>
      <c r="B18" s="34"/>
      <c r="C18" s="35"/>
      <c r="D18" s="36"/>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f>IF($AK$3="４週",SUM(F18:AG18),SUM(F18:AJ18))</f>
        <v>0</v>
      </c>
      <c r="AL18" s="40">
        <f t="shared" si="0"/>
        <v>0</v>
      </c>
      <c r="AM18" s="41"/>
      <c r="AN18" s="41"/>
    </row>
    <row r="19" spans="1:40" ht="18" customHeight="1">
      <c r="A19" s="33">
        <v>9</v>
      </c>
      <c r="B19" s="34"/>
      <c r="C19" s="35"/>
      <c r="D19" s="36"/>
      <c r="E19" s="37"/>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f>IF($AK$3="４週",SUM(F19:AG19),SUM(F19:AJ19))</f>
        <v>0</v>
      </c>
      <c r="AL19" s="40">
        <f t="shared" si="0"/>
        <v>0</v>
      </c>
      <c r="AM19" s="41"/>
      <c r="AN19" s="41"/>
    </row>
    <row r="20" spans="1:40" ht="18" customHeight="1">
      <c r="A20" s="33">
        <v>10</v>
      </c>
      <c r="B20" s="34"/>
      <c r="C20" s="35"/>
      <c r="D20" s="36"/>
      <c r="E20" s="37"/>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f>IF($AK$3="４週",SUM(F20:AG20),SUM(F20:AJ20))</f>
        <v>0</v>
      </c>
      <c r="AL20" s="40">
        <f t="shared" si="0"/>
        <v>0</v>
      </c>
      <c r="AM20" s="41"/>
      <c r="AN20" s="41"/>
    </row>
    <row r="21" spans="1:40" ht="18" customHeight="1">
      <c r="A21" s="33">
        <v>11</v>
      </c>
      <c r="B21" s="34"/>
      <c r="C21" s="35"/>
      <c r="D21" s="36"/>
      <c r="E21" s="37"/>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f>IF($AK$3="４週",SUM(F21:AG21),SUM(F21:AJ21))</f>
        <v>0</v>
      </c>
      <c r="AL21" s="40">
        <f t="shared" si="0"/>
        <v>0</v>
      </c>
      <c r="AM21" s="41"/>
      <c r="AN21" s="41"/>
    </row>
    <row r="22" spans="1:40" ht="18" customHeight="1">
      <c r="A22" s="33">
        <v>12</v>
      </c>
      <c r="B22" s="34"/>
      <c r="C22" s="35"/>
      <c r="D22" s="36"/>
      <c r="E22" s="37"/>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f>IF($AK$3="４週",SUM(F22:AG22),SUM(F22:AJ22))</f>
        <v>0</v>
      </c>
      <c r="AL22" s="40">
        <f t="shared" si="0"/>
        <v>0</v>
      </c>
      <c r="AM22" s="41"/>
      <c r="AN22" s="41"/>
    </row>
    <row r="23" spans="1:40" ht="18" customHeight="1">
      <c r="A23" s="33">
        <v>13</v>
      </c>
      <c r="B23" s="34"/>
      <c r="C23" s="35"/>
      <c r="D23" s="36"/>
      <c r="E23" s="37"/>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f>IF($AK$3="４週",SUM(F23:AG23),SUM(F23:AJ23))</f>
        <v>0</v>
      </c>
      <c r="AL23" s="40">
        <f t="shared" si="0"/>
        <v>0</v>
      </c>
      <c r="AM23" s="41"/>
      <c r="AN23" s="41"/>
    </row>
    <row r="24" spans="1:40" ht="18" customHeight="1">
      <c r="A24" s="33">
        <v>14</v>
      </c>
      <c r="B24" s="34"/>
      <c r="C24" s="35"/>
      <c r="D24" s="36"/>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f>IF($AK$3="４週",SUM(F24:AG24),SUM(F24:AJ24))</f>
        <v>0</v>
      </c>
      <c r="AL24" s="40">
        <f t="shared" si="0"/>
        <v>0</v>
      </c>
      <c r="AM24" s="41"/>
      <c r="AN24" s="41"/>
    </row>
    <row r="25" spans="1:40" ht="18" customHeight="1">
      <c r="A25" s="33">
        <v>15</v>
      </c>
      <c r="B25" s="34"/>
      <c r="C25" s="35"/>
      <c r="D25" s="36"/>
      <c r="E25" s="37"/>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f>IF($AK$3="４週",SUM(F25:AG25),SUM(F25:AJ25))</f>
        <v>0</v>
      </c>
      <c r="AL25" s="40">
        <f t="shared" si="0"/>
        <v>0</v>
      </c>
      <c r="AM25" s="41"/>
      <c r="AN25" s="41"/>
    </row>
    <row r="26" spans="1:40" ht="18" customHeight="1">
      <c r="A26" s="33">
        <v>16</v>
      </c>
      <c r="B26" s="34"/>
      <c r="C26" s="35"/>
      <c r="D26" s="36"/>
      <c r="E26" s="37"/>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f>IF($AK$3="４週",SUM(F26:AG26),SUM(F26:AJ26))</f>
        <v>0</v>
      </c>
      <c r="AL26" s="40">
        <f t="shared" si="0"/>
        <v>0</v>
      </c>
      <c r="AM26" s="41"/>
      <c r="AN26" s="41"/>
    </row>
    <row r="27" spans="1:40" ht="18" customHeight="1">
      <c r="A27" s="33">
        <v>17</v>
      </c>
      <c r="B27" s="34"/>
      <c r="C27" s="35"/>
      <c r="D27" s="36"/>
      <c r="E27" s="37"/>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f>IF($AK$3="４週",SUM(F27:AG27),SUM(F27:AJ27))</f>
        <v>0</v>
      </c>
      <c r="AL27" s="40">
        <f t="shared" si="0"/>
        <v>0</v>
      </c>
      <c r="AM27" s="41"/>
      <c r="AN27" s="41"/>
    </row>
    <row r="28" spans="1:40" ht="18" customHeight="1">
      <c r="A28" s="33">
        <v>18</v>
      </c>
      <c r="B28" s="34"/>
      <c r="C28" s="35"/>
      <c r="D28" s="36"/>
      <c r="E28" s="37"/>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f>IF($AK$3="４週",SUM(F28:AG28),SUM(F28:AJ28))</f>
        <v>0</v>
      </c>
      <c r="AL28" s="40">
        <f t="shared" si="0"/>
        <v>0</v>
      </c>
      <c r="AM28" s="41"/>
      <c r="AN28" s="41"/>
    </row>
    <row r="29" spans="1:40" ht="18" customHeight="1">
      <c r="A29" s="33">
        <v>19</v>
      </c>
      <c r="B29" s="34"/>
      <c r="C29" s="35"/>
      <c r="D29" s="36"/>
      <c r="E29" s="37"/>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f>IF($AK$3="４週",SUM(F29:AG29),SUM(F29:AJ29))</f>
        <v>0</v>
      </c>
      <c r="AL29" s="40">
        <f t="shared" si="0"/>
        <v>0</v>
      </c>
      <c r="AM29" s="41"/>
      <c r="AN29" s="41"/>
    </row>
    <row r="30" spans="1:40" ht="18" customHeight="1">
      <c r="A30" s="33">
        <v>20</v>
      </c>
      <c r="B30" s="34"/>
      <c r="C30" s="35"/>
      <c r="D30" s="36"/>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f>IF($AK$3="４週",SUM(F30:AG30),SUM(F30:AJ30))</f>
        <v>0</v>
      </c>
      <c r="AL30" s="40">
        <f t="shared" si="0"/>
        <v>0</v>
      </c>
      <c r="AM30" s="41"/>
      <c r="AN30" s="41"/>
    </row>
    <row r="31" spans="1:40" ht="18" customHeight="1">
      <c r="A31" s="24" t="s">
        <v>30</v>
      </c>
      <c r="B31" s="42"/>
      <c r="C31" s="42"/>
      <c r="D31" s="42"/>
      <c r="E31" s="42"/>
      <c r="F31" s="43">
        <f>+SUM(F11:F30)</f>
        <v>0</v>
      </c>
      <c r="G31" s="43">
        <f t="shared" ref="G31:AJ31" si="1">+SUM(G11:G30)</f>
        <v>0</v>
      </c>
      <c r="H31" s="43">
        <f t="shared" si="1"/>
        <v>0</v>
      </c>
      <c r="I31" s="43">
        <f t="shared" si="1"/>
        <v>0</v>
      </c>
      <c r="J31" s="43">
        <f t="shared" si="1"/>
        <v>0</v>
      </c>
      <c r="K31" s="43">
        <f t="shared" si="1"/>
        <v>0</v>
      </c>
      <c r="L31" s="43">
        <f t="shared" si="1"/>
        <v>0</v>
      </c>
      <c r="M31" s="43">
        <f t="shared" si="1"/>
        <v>0</v>
      </c>
      <c r="N31" s="43">
        <f t="shared" si="1"/>
        <v>0</v>
      </c>
      <c r="O31" s="43">
        <f t="shared" si="1"/>
        <v>0</v>
      </c>
      <c r="P31" s="43">
        <f t="shared" si="1"/>
        <v>0</v>
      </c>
      <c r="Q31" s="43">
        <f t="shared" si="1"/>
        <v>0</v>
      </c>
      <c r="R31" s="43">
        <f t="shared" si="1"/>
        <v>0</v>
      </c>
      <c r="S31" s="43">
        <f t="shared" si="1"/>
        <v>0</v>
      </c>
      <c r="T31" s="43">
        <f t="shared" si="1"/>
        <v>0</v>
      </c>
      <c r="U31" s="43">
        <f t="shared" si="1"/>
        <v>0</v>
      </c>
      <c r="V31" s="43">
        <f t="shared" si="1"/>
        <v>0</v>
      </c>
      <c r="W31" s="43">
        <f t="shared" si="1"/>
        <v>0</v>
      </c>
      <c r="X31" s="43">
        <f t="shared" si="1"/>
        <v>0</v>
      </c>
      <c r="Y31" s="43">
        <f t="shared" si="1"/>
        <v>0</v>
      </c>
      <c r="Z31" s="43">
        <f t="shared" si="1"/>
        <v>0</v>
      </c>
      <c r="AA31" s="43">
        <f t="shared" si="1"/>
        <v>0</v>
      </c>
      <c r="AB31" s="43">
        <f t="shared" si="1"/>
        <v>0</v>
      </c>
      <c r="AC31" s="43">
        <f t="shared" si="1"/>
        <v>0</v>
      </c>
      <c r="AD31" s="43">
        <f t="shared" si="1"/>
        <v>0</v>
      </c>
      <c r="AE31" s="43">
        <f t="shared" si="1"/>
        <v>0</v>
      </c>
      <c r="AF31" s="43">
        <f t="shared" si="1"/>
        <v>0</v>
      </c>
      <c r="AG31" s="43">
        <f t="shared" si="1"/>
        <v>0</v>
      </c>
      <c r="AH31" s="43">
        <f t="shared" si="1"/>
        <v>0</v>
      </c>
      <c r="AI31" s="43">
        <f t="shared" si="1"/>
        <v>0</v>
      </c>
      <c r="AJ31" s="43">
        <f t="shared" si="1"/>
        <v>0</v>
      </c>
      <c r="AK31" s="39">
        <f>IF($AK$3="４週",SUM(F31:AG31),SUM(F31:AJ31))</f>
        <v>0</v>
      </c>
      <c r="AL31" s="40">
        <f>IF($AK$3="４週",AK31/4,AK31/(DAY(EOMONTH($F$9,0))/7))</f>
        <v>0</v>
      </c>
      <c r="AM31" s="21"/>
      <c r="AN31" s="21"/>
    </row>
    <row r="32" spans="1:40" ht="18" customHeight="1">
      <c r="A32" s="42" t="s">
        <v>31</v>
      </c>
      <c r="B32" s="42"/>
      <c r="C32" s="42"/>
      <c r="D32" s="42"/>
      <c r="E32" s="44"/>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3"/>
      <c r="AL32" s="46"/>
      <c r="AM32" s="21"/>
      <c r="AN32" s="21"/>
    </row>
    <row r="33" spans="1:47" ht="15" customHeight="1">
      <c r="A33" s="20"/>
      <c r="B33" s="20"/>
      <c r="C33" s="20"/>
      <c r="D33" s="20"/>
      <c r="E33" s="20"/>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20"/>
      <c r="AL33" s="20"/>
      <c r="AM33" s="5"/>
    </row>
    <row r="34" spans="1:47" ht="15" customHeight="1">
      <c r="A34" s="20"/>
      <c r="B34" s="20"/>
      <c r="C34" s="20"/>
      <c r="D34" s="20"/>
      <c r="E34" s="20"/>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20"/>
      <c r="AL34" s="20"/>
      <c r="AM34" s="5"/>
    </row>
    <row r="35" spans="1:47" ht="15" customHeight="1">
      <c r="A35" s="20"/>
      <c r="B35" s="20"/>
      <c r="C35" s="20"/>
      <c r="D35" s="20"/>
      <c r="E35" s="20"/>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20"/>
      <c r="AL35" s="20"/>
      <c r="AM35" s="5"/>
    </row>
    <row r="36" spans="1:47" ht="21" customHeight="1">
      <c r="A36" s="4" t="s">
        <v>99</v>
      </c>
      <c r="B36" s="20"/>
      <c r="C36" s="20"/>
      <c r="D36" s="20"/>
      <c r="E36" s="20"/>
      <c r="F36" s="20"/>
      <c r="G36" s="47"/>
      <c r="H36" s="47"/>
      <c r="I36" s="47"/>
      <c r="J36" s="47"/>
      <c r="K36" s="47"/>
      <c r="L36" s="47"/>
      <c r="M36" s="47"/>
      <c r="N36" s="47"/>
      <c r="O36" s="47"/>
      <c r="AM36" s="20"/>
      <c r="AN36" s="5"/>
    </row>
    <row r="37" spans="1:47" ht="24.95" customHeight="1">
      <c r="A37" s="22"/>
      <c r="B37" s="22"/>
      <c r="C37" s="22"/>
      <c r="D37" s="48">
        <v>4</v>
      </c>
      <c r="E37" s="48">
        <v>5</v>
      </c>
      <c r="F37" s="49">
        <v>6</v>
      </c>
      <c r="G37" s="49"/>
      <c r="H37" s="49"/>
      <c r="I37" s="49">
        <v>7</v>
      </c>
      <c r="J37" s="49"/>
      <c r="K37" s="49"/>
      <c r="L37" s="49">
        <v>8</v>
      </c>
      <c r="M37" s="49"/>
      <c r="N37" s="49"/>
      <c r="O37" s="49">
        <v>9</v>
      </c>
      <c r="P37" s="49"/>
      <c r="Q37" s="49"/>
      <c r="R37" s="49">
        <v>10</v>
      </c>
      <c r="S37" s="49"/>
      <c r="T37" s="49"/>
      <c r="U37" s="49">
        <v>11</v>
      </c>
      <c r="V37" s="49"/>
      <c r="W37" s="49"/>
      <c r="X37" s="49">
        <v>12</v>
      </c>
      <c r="Y37" s="49"/>
      <c r="Z37" s="49"/>
      <c r="AA37" s="49">
        <v>1</v>
      </c>
      <c r="AB37" s="49"/>
      <c r="AC37" s="49"/>
      <c r="AD37" s="49">
        <v>2</v>
      </c>
      <c r="AE37" s="49"/>
      <c r="AF37" s="49"/>
      <c r="AG37" s="49">
        <v>3</v>
      </c>
      <c r="AH37" s="49"/>
      <c r="AI37" s="49"/>
      <c r="AJ37" s="22" t="s">
        <v>32</v>
      </c>
      <c r="AK37" s="22"/>
      <c r="AL37" s="50" t="s">
        <v>33</v>
      </c>
      <c r="AM37" s="50" t="s">
        <v>34</v>
      </c>
      <c r="AN37"/>
      <c r="AO37" s="85" t="s">
        <v>110</v>
      </c>
      <c r="AP37" s="85"/>
      <c r="AQ37" s="85"/>
      <c r="AR37" s="85"/>
      <c r="AS37" s="85"/>
      <c r="AT37" s="85"/>
      <c r="AU37" s="85"/>
    </row>
    <row r="38" spans="1:47" ht="18" customHeight="1">
      <c r="A38" s="51" t="s">
        <v>35</v>
      </c>
      <c r="B38" s="51"/>
      <c r="C38" s="51"/>
      <c r="D38" s="43">
        <f>SUM(D39:D43)</f>
        <v>0</v>
      </c>
      <c r="E38" s="43">
        <f>SUM(E39:E43)</f>
        <v>0</v>
      </c>
      <c r="F38" s="52">
        <f>SUM(F39:H43)</f>
        <v>0</v>
      </c>
      <c r="G38" s="52"/>
      <c r="H38" s="52"/>
      <c r="I38" s="52">
        <f>SUM(I39:K43)</f>
        <v>0</v>
      </c>
      <c r="J38" s="52"/>
      <c r="K38" s="52"/>
      <c r="L38" s="52">
        <f>SUM(L39:N43)</f>
        <v>0</v>
      </c>
      <c r="M38" s="52"/>
      <c r="N38" s="52"/>
      <c r="O38" s="52">
        <f>SUM(O39:Q43)</f>
        <v>0</v>
      </c>
      <c r="P38" s="52"/>
      <c r="Q38" s="52"/>
      <c r="R38" s="52">
        <f>SUM(R39:T43)</f>
        <v>0</v>
      </c>
      <c r="S38" s="52"/>
      <c r="T38" s="52"/>
      <c r="U38" s="52">
        <f>SUM(U39:W43)</f>
        <v>0</v>
      </c>
      <c r="V38" s="52"/>
      <c r="W38" s="52"/>
      <c r="X38" s="52">
        <f>SUM(X39:Z43)</f>
        <v>0</v>
      </c>
      <c r="Y38" s="52"/>
      <c r="Z38" s="52"/>
      <c r="AA38" s="52">
        <f>SUM(AA39:AC43)</f>
        <v>0</v>
      </c>
      <c r="AB38" s="52"/>
      <c r="AC38" s="52"/>
      <c r="AD38" s="52">
        <f>SUM(AD39:AF43)</f>
        <v>0</v>
      </c>
      <c r="AE38" s="52"/>
      <c r="AF38" s="52"/>
      <c r="AG38" s="52">
        <f>SUM(AG39:AI43)</f>
        <v>0</v>
      </c>
      <c r="AH38" s="52"/>
      <c r="AI38" s="52"/>
      <c r="AJ38" s="53">
        <f>SUM(D38:AI38)</f>
        <v>0</v>
      </c>
      <c r="AK38" s="53"/>
      <c r="AL38" s="54" t="e">
        <f>ROUNDUP(((AJ38-AJ44-AJ45)+AJ44*0.5+AJ45*0.75)/AJ46,1)</f>
        <v>#DIV/0!</v>
      </c>
      <c r="AM38" s="54" t="e">
        <f>ROUND((2*AJ39+3*AJ40+4*AJ41+5*AJ42+6*AJ43)/AJ38,1)</f>
        <v>#DIV/0!</v>
      </c>
      <c r="AN38"/>
      <c r="AO38" s="85"/>
      <c r="AP38" s="85"/>
      <c r="AQ38" s="85"/>
      <c r="AR38" s="85"/>
      <c r="AS38" s="85"/>
      <c r="AT38" s="85"/>
      <c r="AU38" s="85"/>
    </row>
    <row r="39" spans="1:47" ht="18" customHeight="1">
      <c r="A39" s="55" t="s">
        <v>36</v>
      </c>
      <c r="B39" s="56"/>
      <c r="C39" s="57"/>
      <c r="D39" s="38"/>
      <c r="E39" s="3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3">
        <f>SUM(D39:AI39)</f>
        <v>0</v>
      </c>
      <c r="AK39" s="53"/>
      <c r="AL39" s="59"/>
      <c r="AM39" s="59"/>
      <c r="AN39"/>
      <c r="AO39" s="85"/>
      <c r="AP39" s="85"/>
      <c r="AQ39" s="85"/>
      <c r="AR39" s="85"/>
      <c r="AS39" s="85"/>
      <c r="AT39" s="85"/>
      <c r="AU39" s="85"/>
    </row>
    <row r="40" spans="1:47" ht="18" customHeight="1">
      <c r="A40" s="55" t="s">
        <v>37</v>
      </c>
      <c r="B40" s="56"/>
      <c r="C40" s="57"/>
      <c r="D40" s="38"/>
      <c r="E40" s="3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3">
        <f>SUM(D40:AI40)</f>
        <v>0</v>
      </c>
      <c r="AK40" s="53"/>
      <c r="AL40" s="59"/>
      <c r="AM40" s="59"/>
      <c r="AN40"/>
      <c r="AO40" s="85"/>
      <c r="AP40" s="85"/>
      <c r="AQ40" s="85"/>
      <c r="AR40" s="85"/>
      <c r="AS40" s="85"/>
      <c r="AT40" s="85"/>
      <c r="AU40" s="85"/>
    </row>
    <row r="41" spans="1:47" ht="18" customHeight="1">
      <c r="A41" s="55" t="s">
        <v>38</v>
      </c>
      <c r="B41" s="56"/>
      <c r="C41" s="57"/>
      <c r="D41" s="38"/>
      <c r="E41" s="3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3">
        <f>SUM(D41:AI41)</f>
        <v>0</v>
      </c>
      <c r="AK41" s="53"/>
      <c r="AL41" s="59"/>
      <c r="AM41" s="59"/>
      <c r="AN41"/>
      <c r="AO41" s="85"/>
      <c r="AP41" s="85"/>
      <c r="AQ41" s="85"/>
      <c r="AR41" s="85"/>
      <c r="AS41" s="85"/>
      <c r="AT41" s="85"/>
      <c r="AU41" s="85"/>
    </row>
    <row r="42" spans="1:47" ht="18" customHeight="1">
      <c r="A42" s="55" t="s">
        <v>39</v>
      </c>
      <c r="B42" s="56"/>
      <c r="C42" s="57"/>
      <c r="D42" s="38"/>
      <c r="E42" s="3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3">
        <f>SUM(D42:AI42)</f>
        <v>0</v>
      </c>
      <c r="AK42" s="53"/>
      <c r="AL42" s="59"/>
      <c r="AM42" s="59"/>
      <c r="AN42"/>
      <c r="AO42" s="85"/>
      <c r="AP42" s="85"/>
      <c r="AQ42" s="85"/>
      <c r="AR42" s="85"/>
      <c r="AS42" s="85"/>
      <c r="AT42" s="85"/>
      <c r="AU42" s="85"/>
    </row>
    <row r="43" spans="1:47" ht="18" customHeight="1" thickBot="1">
      <c r="A43" s="88" t="s">
        <v>40</v>
      </c>
      <c r="B43" s="89"/>
      <c r="C43" s="90"/>
      <c r="D43" s="91"/>
      <c r="E43" s="91"/>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3">
        <f>SUM(D43:AI43)</f>
        <v>0</v>
      </c>
      <c r="AK43" s="93"/>
      <c r="AL43" s="59"/>
      <c r="AM43" s="59"/>
      <c r="AN43"/>
      <c r="AO43" s="85"/>
      <c r="AP43" s="85"/>
      <c r="AQ43" s="85"/>
      <c r="AR43" s="85"/>
      <c r="AS43" s="85"/>
      <c r="AT43" s="85"/>
      <c r="AU43" s="85"/>
    </row>
    <row r="44" spans="1:47" ht="18" customHeight="1">
      <c r="A44" s="97" t="s">
        <v>96</v>
      </c>
      <c r="B44" s="98"/>
      <c r="C44" s="99"/>
      <c r="D44" s="100"/>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2">
        <f>SUM(D44:AI44)</f>
        <v>0</v>
      </c>
      <c r="AK44" s="103"/>
      <c r="AL44" s="87"/>
      <c r="AM44" s="59"/>
      <c r="AN44"/>
      <c r="AO44" s="85"/>
      <c r="AP44" s="85"/>
      <c r="AQ44" s="85"/>
      <c r="AR44" s="85"/>
      <c r="AS44" s="85"/>
      <c r="AT44" s="85"/>
      <c r="AU44" s="85"/>
    </row>
    <row r="45" spans="1:47" ht="18" customHeight="1" thickBot="1">
      <c r="A45" s="104" t="s">
        <v>97</v>
      </c>
      <c r="B45" s="105"/>
      <c r="C45" s="106"/>
      <c r="D45" s="107"/>
      <c r="E45" s="107"/>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9">
        <f>SUM(D45:AI45)</f>
        <v>0</v>
      </c>
      <c r="AK45" s="110"/>
      <c r="AL45" s="87"/>
      <c r="AM45" s="59"/>
      <c r="AN45"/>
      <c r="AO45" s="85"/>
      <c r="AP45" s="85"/>
      <c r="AQ45" s="85"/>
      <c r="AR45" s="85"/>
      <c r="AS45" s="85"/>
      <c r="AT45" s="85"/>
      <c r="AU45" s="85"/>
    </row>
    <row r="46" spans="1:47" ht="18" customHeight="1">
      <c r="A46" s="94" t="s">
        <v>41</v>
      </c>
      <c r="B46" s="94"/>
      <c r="C46" s="94"/>
      <c r="D46" s="45"/>
      <c r="E46" s="4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6">
        <f>+SUM(D46:AI46)</f>
        <v>0</v>
      </c>
      <c r="AK46" s="96"/>
      <c r="AL46" s="60"/>
      <c r="AM46" s="60"/>
      <c r="AN46"/>
      <c r="AO46" s="85"/>
      <c r="AP46" s="85"/>
      <c r="AQ46" s="85"/>
      <c r="AR46" s="85"/>
      <c r="AS46" s="85"/>
      <c r="AT46" s="85"/>
      <c r="AU46" s="85"/>
    </row>
    <row r="47" spans="1:47" ht="18" customHeight="1">
      <c r="A47" s="86" t="s">
        <v>98</v>
      </c>
      <c r="B47" s="61"/>
      <c r="C47" s="61"/>
      <c r="D47"/>
      <c r="E47"/>
      <c r="F47"/>
      <c r="G47"/>
      <c r="H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62"/>
      <c r="AK47" s="47"/>
      <c r="AL47" s="20"/>
      <c r="AM47" s="20"/>
      <c r="AN47" s="5"/>
      <c r="AO47" s="85"/>
      <c r="AP47" s="85"/>
      <c r="AQ47" s="85"/>
      <c r="AR47" s="85"/>
      <c r="AS47" s="85"/>
      <c r="AT47" s="85"/>
      <c r="AU47" s="85"/>
    </row>
    <row r="48" spans="1:47" ht="5.0999999999999996" customHeight="1">
      <c r="A48" s="61"/>
      <c r="B48" s="61"/>
      <c r="C48" s="61"/>
      <c r="D48"/>
      <c r="E48"/>
      <c r="F48"/>
      <c r="G48"/>
      <c r="H48"/>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62"/>
      <c r="AK48" s="47"/>
      <c r="AL48" s="20"/>
      <c r="AM48" s="20"/>
      <c r="AN48" s="5"/>
      <c r="AO48" s="85"/>
      <c r="AP48" s="85"/>
      <c r="AQ48" s="85"/>
      <c r="AR48" s="85"/>
      <c r="AS48" s="85"/>
      <c r="AT48" s="85"/>
      <c r="AU48" s="85"/>
    </row>
    <row r="49" spans="1:47" ht="18" customHeight="1">
      <c r="A49" s="4" t="s">
        <v>42</v>
      </c>
      <c r="B49" s="47"/>
      <c r="D49" s="47"/>
      <c r="E49" s="47"/>
      <c r="F49" s="47"/>
      <c r="G49" s="47"/>
      <c r="H49" s="47"/>
      <c r="I49" s="47"/>
      <c r="J49" s="47"/>
      <c r="K49" s="47"/>
      <c r="L49" s="47"/>
      <c r="M49" s="47"/>
      <c r="N49" s="47"/>
      <c r="O49" s="47"/>
      <c r="P49" s="47"/>
      <c r="Q49" s="47"/>
      <c r="R49" s="47"/>
      <c r="S49" s="47"/>
      <c r="T49" s="47"/>
      <c r="U49" s="47"/>
      <c r="V49" s="47"/>
      <c r="W49" s="20"/>
      <c r="X49" s="47"/>
      <c r="Y49" s="47"/>
      <c r="Z49" s="47"/>
      <c r="AA49" s="47"/>
      <c r="AB49" s="47"/>
      <c r="AC49" s="47"/>
      <c r="AD49" s="47"/>
      <c r="AE49" s="47"/>
      <c r="AF49" s="47"/>
      <c r="AG49" s="47"/>
      <c r="AH49" s="47"/>
      <c r="AI49" s="47"/>
      <c r="AJ49" s="62"/>
      <c r="AK49" s="47"/>
      <c r="AL49" s="20"/>
      <c r="AM49" s="20"/>
      <c r="AN49" s="5"/>
      <c r="AO49" s="85"/>
      <c r="AP49" s="85"/>
      <c r="AQ49" s="85"/>
      <c r="AR49" s="85"/>
      <c r="AS49" s="85"/>
      <c r="AT49" s="85"/>
      <c r="AU49" s="85"/>
    </row>
    <row r="50" spans="1:47" ht="45" customHeight="1">
      <c r="A50" s="22" t="s">
        <v>43</v>
      </c>
      <c r="B50" s="22"/>
      <c r="C50" s="22" t="s">
        <v>44</v>
      </c>
      <c r="D50" s="22"/>
      <c r="E50" s="27" t="s">
        <v>45</v>
      </c>
      <c r="F50" s="27"/>
      <c r="G50" s="27"/>
      <c r="H50" s="27"/>
      <c r="I50"/>
      <c r="J50"/>
      <c r="K50"/>
      <c r="L50"/>
      <c r="M50"/>
      <c r="N50"/>
      <c r="O50"/>
      <c r="P50"/>
      <c r="Q50"/>
      <c r="R50"/>
      <c r="S50"/>
      <c r="T50"/>
      <c r="U50"/>
      <c r="W50" s="20"/>
      <c r="X50" s="47"/>
      <c r="Y50" s="47"/>
      <c r="Z50" s="47"/>
      <c r="AA50" s="47"/>
      <c r="AB50" s="47"/>
      <c r="AC50" s="47"/>
      <c r="AD50" s="47"/>
      <c r="AE50" s="47"/>
      <c r="AF50" s="47"/>
      <c r="AG50" s="47"/>
      <c r="AH50" s="47"/>
      <c r="AI50" s="47"/>
      <c r="AJ50" s="62"/>
      <c r="AK50" s="47"/>
      <c r="AL50" s="20"/>
      <c r="AM50" s="20"/>
      <c r="AN50" s="5"/>
      <c r="AO50" s="85"/>
      <c r="AP50" s="85"/>
      <c r="AQ50" s="85"/>
      <c r="AR50" s="85"/>
      <c r="AS50" s="85"/>
      <c r="AT50" s="85"/>
      <c r="AU50" s="85"/>
    </row>
    <row r="51" spans="1:47" ht="18" customHeight="1">
      <c r="A51" s="27" t="s">
        <v>46</v>
      </c>
      <c r="B51" s="27"/>
      <c r="C51" s="52" t="e">
        <f>ROUNDDOWN(IF(AL38&lt;=60,1,1+ROUNDUP((AL38-60)/40,0)),1)</f>
        <v>#DIV/0!</v>
      </c>
      <c r="D51" s="52"/>
      <c r="E51" s="52" t="e">
        <f>ROUNDDOWN(IF(AM38&lt;4,AL38/6,IF(AM38&lt;5,AL38/5,AL38/3)),1)</f>
        <v>#DIV/0!</v>
      </c>
      <c r="F51" s="52"/>
      <c r="G51" s="52"/>
      <c r="H51" s="52"/>
      <c r="I51"/>
      <c r="J51"/>
      <c r="K51"/>
      <c r="L51"/>
      <c r="M51"/>
      <c r="N51"/>
      <c r="O51"/>
      <c r="P51"/>
      <c r="Q51"/>
      <c r="R51"/>
      <c r="S51"/>
      <c r="T51"/>
      <c r="U51"/>
      <c r="W51" s="20"/>
      <c r="X51" s="47"/>
      <c r="Y51" s="47"/>
      <c r="Z51" s="47"/>
      <c r="AA51" s="47"/>
      <c r="AB51" s="47"/>
      <c r="AC51" s="47"/>
      <c r="AD51" s="47"/>
      <c r="AE51" s="47"/>
      <c r="AF51" s="47"/>
      <c r="AG51" s="47"/>
      <c r="AH51" s="47"/>
      <c r="AI51" s="47"/>
      <c r="AJ51" s="62"/>
      <c r="AK51" s="47"/>
      <c r="AL51" s="20"/>
      <c r="AM51" s="20"/>
      <c r="AN51" s="5"/>
    </row>
    <row r="52" spans="1:47" ht="21" customHeight="1">
      <c r="A52" s="4" t="s">
        <v>47</v>
      </c>
      <c r="B52" s="9"/>
      <c r="C52" s="10"/>
      <c r="D52" s="10"/>
      <c r="E52" s="10"/>
      <c r="F52" s="10"/>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10"/>
      <c r="AM52" s="10"/>
      <c r="AN52" s="5"/>
    </row>
    <row r="53" spans="1:47" ht="24.95" customHeight="1">
      <c r="A53" s="5"/>
      <c r="B53" s="20"/>
      <c r="C53" s="63" t="s">
        <v>88</v>
      </c>
      <c r="D53" s="64"/>
      <c r="E53" s="65" t="s">
        <v>89</v>
      </c>
      <c r="F53" s="65"/>
      <c r="G53" s="65"/>
      <c r="H53" s="65"/>
      <c r="I53" s="63" t="s">
        <v>90</v>
      </c>
      <c r="J53" s="64"/>
      <c r="K53" s="64"/>
      <c r="L53" s="64"/>
      <c r="M53" s="64"/>
      <c r="N53" s="66"/>
      <c r="O53" s="63" t="s">
        <v>91</v>
      </c>
      <c r="P53" s="64"/>
      <c r="Q53" s="64"/>
      <c r="R53" s="64"/>
      <c r="S53" s="64"/>
      <c r="T53" s="66"/>
      <c r="U53" s="63" t="s">
        <v>92</v>
      </c>
      <c r="V53" s="64"/>
      <c r="W53" s="64"/>
      <c r="X53" s="64"/>
      <c r="Y53" s="64"/>
      <c r="Z53" s="66"/>
      <c r="AA53" s="63" t="s">
        <v>93</v>
      </c>
      <c r="AB53" s="64"/>
      <c r="AC53" s="64"/>
      <c r="AD53" s="64"/>
      <c r="AE53" s="64"/>
      <c r="AF53" s="66"/>
      <c r="AG53" s="65" t="s">
        <v>94</v>
      </c>
      <c r="AH53" s="65"/>
      <c r="AI53" s="65"/>
      <c r="AJ53" s="65"/>
      <c r="AK53" s="65"/>
      <c r="AL53" s="65" t="s">
        <v>95</v>
      </c>
      <c r="AM53" s="65"/>
      <c r="AN53" s="5"/>
    </row>
    <row r="54" spans="1:47" ht="18" customHeight="1">
      <c r="A54" s="5"/>
      <c r="B54" s="20"/>
      <c r="C54" s="67" t="s">
        <v>48</v>
      </c>
      <c r="D54" s="67" t="s">
        <v>49</v>
      </c>
      <c r="E54" s="68" t="s">
        <v>48</v>
      </c>
      <c r="F54" s="69" t="s">
        <v>49</v>
      </c>
      <c r="G54" s="69"/>
      <c r="H54" s="69"/>
      <c r="I54" s="70" t="s">
        <v>48</v>
      </c>
      <c r="J54" s="71"/>
      <c r="K54" s="72"/>
      <c r="L54" s="70" t="s">
        <v>49</v>
      </c>
      <c r="M54" s="71"/>
      <c r="N54" s="72"/>
      <c r="O54" s="70" t="s">
        <v>48</v>
      </c>
      <c r="P54" s="71"/>
      <c r="Q54" s="72"/>
      <c r="R54" s="70" t="s">
        <v>49</v>
      </c>
      <c r="S54" s="71"/>
      <c r="T54" s="72"/>
      <c r="U54" s="70" t="s">
        <v>48</v>
      </c>
      <c r="V54" s="71"/>
      <c r="W54" s="72"/>
      <c r="X54" s="70" t="s">
        <v>49</v>
      </c>
      <c r="Y54" s="71"/>
      <c r="Z54" s="72"/>
      <c r="AA54" s="70" t="s">
        <v>48</v>
      </c>
      <c r="AB54" s="71"/>
      <c r="AC54" s="72"/>
      <c r="AD54" s="70" t="s">
        <v>49</v>
      </c>
      <c r="AE54" s="71"/>
      <c r="AF54" s="72"/>
      <c r="AG54" s="70" t="s">
        <v>48</v>
      </c>
      <c r="AH54" s="71"/>
      <c r="AI54" s="72"/>
      <c r="AJ54" s="70" t="s">
        <v>49</v>
      </c>
      <c r="AK54" s="72"/>
      <c r="AL54" s="68" t="s">
        <v>50</v>
      </c>
      <c r="AM54" s="68" t="s">
        <v>51</v>
      </c>
      <c r="AN54" s="5"/>
    </row>
    <row r="55" spans="1:47" ht="18" customHeight="1">
      <c r="A55" s="5"/>
      <c r="B55" s="73" t="s">
        <v>52</v>
      </c>
      <c r="C55" s="68">
        <f>COUNTIFS($B$11:$B$30,C$53,$C$11:$C$30,"A",$E$11:$E$30,"*")</f>
        <v>1</v>
      </c>
      <c r="D55" s="68">
        <f>COUNTIFS($B$11:$B$30,C$53,$C$11:$C$30,"B",$E$11:$E$30,"*")</f>
        <v>0</v>
      </c>
      <c r="E55" s="68">
        <f>COUNTIFS($B$11:$B$30,E$53,$C$11:$C$30,"A",$E$11:$E$30,"*")</f>
        <v>0</v>
      </c>
      <c r="F55" s="70">
        <f>COUNTIFS($B$11:$B$30,E$53,$C$11:$C$30,"B",$E$11:$E$30,"*")</f>
        <v>1</v>
      </c>
      <c r="G55" s="71"/>
      <c r="H55" s="72"/>
      <c r="I55" s="70">
        <f>COUNTIFS($B$11:$B$30,I$53,$C$11:$C$30,"A",$E$11:$E$30,"*")</f>
        <v>0</v>
      </c>
      <c r="J55" s="71"/>
      <c r="K55" s="72"/>
      <c r="L55" s="70">
        <f>COUNTIFS($B$11:$B$30,I$53,$C$11:$C$30,"B",$E$11:$E$30,"*")</f>
        <v>0</v>
      </c>
      <c r="M55" s="71"/>
      <c r="N55" s="72"/>
      <c r="O55" s="70">
        <f>COUNTIFS($B$11:$B$30,O$53,$C$11:$C$30,"A",$E$11:$E$30,"*")</f>
        <v>0</v>
      </c>
      <c r="P55" s="71"/>
      <c r="Q55" s="72"/>
      <c r="R55" s="70">
        <f>COUNTIFS($B$11:$B$30,O$53,$C$11:$C$30,"B",$E$11:$E$30,"*")</f>
        <v>0</v>
      </c>
      <c r="S55" s="71"/>
      <c r="T55" s="72"/>
      <c r="U55" s="70">
        <f>COUNTIFS($B$11:$B$30,U$53,$C$11:$C$30,"A",$E$11:$E$30,"*")</f>
        <v>0</v>
      </c>
      <c r="V55" s="71"/>
      <c r="W55" s="72"/>
      <c r="X55" s="70">
        <f>COUNTIFS($B$11:$B$30,U$53,$C$11:$C$30,"B",$E$11:$E$30,"*")</f>
        <v>0</v>
      </c>
      <c r="Y55" s="71"/>
      <c r="Z55" s="72"/>
      <c r="AA55" s="70">
        <f>COUNTIFS($B$11:$B$30,AA$53,$C$11:$C$30,"A",$E$11:$E$30,"*")</f>
        <v>0</v>
      </c>
      <c r="AB55" s="71"/>
      <c r="AC55" s="72"/>
      <c r="AD55" s="70">
        <f>COUNTIFS($B$11:$B$30,AA$53,$C$11:$C$30,"B",$E$11:$E$30,"*")</f>
        <v>0</v>
      </c>
      <c r="AE55" s="71"/>
      <c r="AF55" s="72"/>
      <c r="AG55" s="70">
        <f>COUNTIFS($B$11:$B$30,AG$53,$C$11:$C$30,"A",$E$11:$E$30,"*")</f>
        <v>0</v>
      </c>
      <c r="AH55" s="71"/>
      <c r="AI55" s="72"/>
      <c r="AJ55" s="70">
        <f>COUNTIFS($B$11:$B$30,AG$53,$C$11:$C$30,"B",$E$11:$E$30,"*")</f>
        <v>0</v>
      </c>
      <c r="AK55" s="72"/>
      <c r="AL55" s="68">
        <f>COUNTIFS($B$11:$B$30,AL$53,$C$11:$C$30,"A",$E$11:$E$30,"*")</f>
        <v>0</v>
      </c>
      <c r="AM55" s="68">
        <f>COUNTIFS($B$11:$B$30,AL$53,$C$11:$C$30,"B",$E$11:$E$30,"*")</f>
        <v>0</v>
      </c>
      <c r="AN55" s="5"/>
    </row>
    <row r="56" spans="1:47" ht="18" customHeight="1">
      <c r="A56" s="5"/>
      <c r="B56" s="50" t="s">
        <v>53</v>
      </c>
      <c r="C56" s="68">
        <f>COUNTIFS($B$11:$B$30,C$53,$C$11:$C$30,"C",$E$11:$E$30,"*")</f>
        <v>0</v>
      </c>
      <c r="D56" s="68">
        <f>COUNTIFS($B$11:$B$30,C$53,$C$11:$C$30,"D",$E$11:$E$30,"*")</f>
        <v>0</v>
      </c>
      <c r="E56" s="68">
        <f>COUNTIFS($B$11:$B$30,E$53,$C$11:$C$30,"C",$E$11:$E$30,"*")</f>
        <v>0</v>
      </c>
      <c r="F56" s="70">
        <f>COUNTIFS($B$11:$B$30,E$53,$C$11:$C$30,"D",$E$11:$E$30,"*")</f>
        <v>0</v>
      </c>
      <c r="G56" s="71"/>
      <c r="H56" s="72"/>
      <c r="I56" s="70">
        <f>COUNTIFS($B$11:$B$30,I$53,$C$11:$C$30,"C",$E$11:$E$30,"*")</f>
        <v>0</v>
      </c>
      <c r="J56" s="71"/>
      <c r="K56" s="72"/>
      <c r="L56" s="70">
        <f>COUNTIFS($B$11:$B$30,I$53,$C$11:$C$30,"D",$E$11:$E$30,"*")</f>
        <v>1</v>
      </c>
      <c r="M56" s="71"/>
      <c r="N56" s="72"/>
      <c r="O56" s="70">
        <f>COUNTIFS($B$11:$B$30,O$53,$C$11:$C$30,"C",$E$11:$E$30,"*")</f>
        <v>1</v>
      </c>
      <c r="P56" s="71"/>
      <c r="Q56" s="72"/>
      <c r="R56" s="70">
        <f>COUNTIFS($B$11:$B$30,O$53,$C$11:$C$30,"D",$E$11:$E$30,"*")</f>
        <v>0</v>
      </c>
      <c r="S56" s="71"/>
      <c r="T56" s="72"/>
      <c r="U56" s="70">
        <f>COUNTIFS($B$11:$B$30,U$53,$C$11:$C$30,"C",$E$11:$E$30,"*")</f>
        <v>0</v>
      </c>
      <c r="V56" s="71"/>
      <c r="W56" s="72"/>
      <c r="X56" s="70">
        <f>COUNTIFS($B$11:$B$30,U$53,$C$11:$C$30,"D",$E$11:$E$30,"*")</f>
        <v>1</v>
      </c>
      <c r="Y56" s="71"/>
      <c r="Z56" s="72"/>
      <c r="AA56" s="70">
        <f>COUNTIFS($B$11:$B$30,AA$53,$C$11:$C$30,"C",$E$11:$E$30,"*")</f>
        <v>0</v>
      </c>
      <c r="AB56" s="71"/>
      <c r="AC56" s="72"/>
      <c r="AD56" s="70">
        <f>COUNTIFS($B$11:$B$30,AA$53,$C$11:$C$30,"D",$E$11:$E$30,"*")</f>
        <v>0</v>
      </c>
      <c r="AE56" s="71"/>
      <c r="AF56" s="72"/>
      <c r="AG56" s="70">
        <f>COUNTIFS($B$11:$B$30,AG$53,$C$11:$C$30,"C",$E$11:$E$30,"*")</f>
        <v>0</v>
      </c>
      <c r="AH56" s="71"/>
      <c r="AI56" s="72"/>
      <c r="AJ56" s="70">
        <f>COUNTIFS($B$11:$B$30,AG$53,$C$11:$C$30,"D",$E$11:$E$30,"*")</f>
        <v>0</v>
      </c>
      <c r="AK56" s="72"/>
      <c r="AL56" s="68">
        <f>COUNTIFS($B$11:$B$30,AL$53,$C$11:$C$30,"C",$E$11:$E$30,"*")</f>
        <v>0</v>
      </c>
      <c r="AM56" s="68">
        <f>COUNTIFS($B$11:$B$30,AL$53,$C$11:$C$30,"D",$E$11:$E$30,"*")</f>
        <v>1</v>
      </c>
      <c r="AN56" s="5"/>
    </row>
    <row r="57" spans="1:47" ht="24.95" customHeight="1">
      <c r="A57" s="5"/>
      <c r="B57" s="50" t="s">
        <v>54</v>
      </c>
      <c r="C57" s="63" t="str">
        <f>IF($AK$3="４週",SUMIFS($AK$11:$AK$30,$B$11:$B$30,C53)/4/$AH$5,IF($AK$3="歴月",SUMIFS($AK$11:$AK$30,$B$11:$B$30,C53)/$AL$5,"記載する期間を選択してください"))</f>
        <v>記載する期間を選択してください</v>
      </c>
      <c r="D57" s="66"/>
      <c r="E57" s="63" t="str">
        <f>IF($AK$3="４週",SUMIFS($AK$11:$AK$30,$B$11:$B$30,E53)/4/$AH$5,IF($AK$3="歴月",SUMIFS($AK$11:$AK$30,$B$11:$B$30,E53)/$AL$5,"記載する期間を選択してください"))</f>
        <v>記載する期間を選択してください</v>
      </c>
      <c r="F57" s="64"/>
      <c r="G57" s="64"/>
      <c r="H57" s="66"/>
      <c r="I57" s="63" t="str">
        <f>IF($AK$3="４週",SUMIFS($AK$11:$AK$30,$B$11:$B$30,I53)/4/$AH$5,IF($AK$3="歴月",SUMIFS($AK$11:$AK$30,$B$11:$B$30,I53)/$AL$5,"記載する期間を選択してください"))</f>
        <v>記載する期間を選択してください</v>
      </c>
      <c r="J57" s="64"/>
      <c r="K57" s="64"/>
      <c r="L57" s="64"/>
      <c r="M57" s="64"/>
      <c r="N57" s="66"/>
      <c r="O57" s="63" t="str">
        <f>IF($AK$3="４週",SUMIFS($AK$11:$AK$30,$B$11:$B$30,O53)/4/$AH$5,IF($AK$3="歴月",SUMIFS($AK$11:$AK$30,$B$11:$B$30,O53)/$AL$5,"記載する期間を選択してください"))</f>
        <v>記載する期間を選択してください</v>
      </c>
      <c r="P57" s="64"/>
      <c r="Q57" s="64"/>
      <c r="R57" s="64"/>
      <c r="S57" s="64"/>
      <c r="T57" s="66"/>
      <c r="U57" s="63" t="str">
        <f>IF($AK$3="４週",SUMIFS($AK$11:$AK$30,$B$11:$B$30,U53)/4/$AH$5,IF($AK$3="歴月",SUMIFS($AK$11:$AK$30,$B$11:$B$30,U53)/$AL$5,"記載する期間を選択してください"))</f>
        <v>記載する期間を選択してください</v>
      </c>
      <c r="V57" s="64"/>
      <c r="W57" s="64"/>
      <c r="X57" s="64"/>
      <c r="Y57" s="64"/>
      <c r="Z57" s="66"/>
      <c r="AA57" s="63" t="str">
        <f>IF($AK$3="４週",SUMIFS($AK$11:$AK$30,$B$11:$B$30,AA53)/4/$AH$5,IF($AK$3="歴月",SUMIFS($AK$11:$AK$30,$B$11:$B$30,AA53)/$AL$5,"記載する期間を選択してください"))</f>
        <v>記載する期間を選択してください</v>
      </c>
      <c r="AB57" s="64"/>
      <c r="AC57" s="64"/>
      <c r="AD57" s="64"/>
      <c r="AE57" s="64"/>
      <c r="AF57" s="66"/>
      <c r="AG57" s="63" t="str">
        <f>IF($AK$3="４週",SUMIFS($AK$11:$AK$30,$B$11:$B$30,AG53)/4/$AH$5,IF($AK$3="歴月",SUMIFS($AK$11:$AK$30,$B$11:$B$30,AG53)/$AL$5,"記載する期間を選択してください"))</f>
        <v>記載する期間を選択してください</v>
      </c>
      <c r="AH57" s="64"/>
      <c r="AI57" s="64"/>
      <c r="AJ57" s="64"/>
      <c r="AK57" s="66"/>
      <c r="AL57" s="63" t="str">
        <f>IF($AK$3="４週",SUMIFS($AK$11:$AK$30,$B$11:$B$30,AL53)/4/$AH$5,IF($AK$3="歴月",SUMIFS($AK$11:$AK$30,$B$11:$B$30,AL53)/$AL$5,"記載する期間を選択してください"))</f>
        <v>記載する期間を選択してください</v>
      </c>
      <c r="AM57" s="66"/>
      <c r="AN57" s="5"/>
    </row>
    <row r="58" spans="1:47" ht="5.0999999999999996" customHeight="1">
      <c r="A58" s="5"/>
      <c r="B58" s="9"/>
      <c r="C58" s="74">
        <v>2</v>
      </c>
      <c r="D58" s="74"/>
      <c r="E58" s="74">
        <v>3</v>
      </c>
      <c r="F58" s="74"/>
      <c r="G58" s="74"/>
      <c r="H58" s="74"/>
      <c r="I58" s="74">
        <v>4</v>
      </c>
      <c r="J58" s="74"/>
      <c r="K58" s="74"/>
      <c r="L58" s="74"/>
      <c r="M58" s="74"/>
      <c r="N58" s="74"/>
      <c r="O58" s="74">
        <v>5</v>
      </c>
      <c r="P58" s="74"/>
      <c r="Q58" s="74"/>
      <c r="R58" s="74"/>
      <c r="S58" s="74"/>
      <c r="T58" s="74"/>
      <c r="U58" s="74">
        <v>6</v>
      </c>
      <c r="V58" s="74"/>
      <c r="W58" s="74"/>
      <c r="X58" s="74"/>
      <c r="Y58" s="74"/>
      <c r="Z58" s="74"/>
      <c r="AA58" s="74">
        <v>7</v>
      </c>
      <c r="AB58" s="74"/>
      <c r="AC58" s="74"/>
      <c r="AD58" s="74"/>
      <c r="AE58" s="74"/>
      <c r="AF58" s="74"/>
      <c r="AG58" s="74">
        <v>8</v>
      </c>
      <c r="AH58" s="74"/>
      <c r="AI58" s="74"/>
      <c r="AJ58" s="74"/>
      <c r="AK58" s="74"/>
      <c r="AL58" s="74">
        <v>9</v>
      </c>
      <c r="AM58" s="75"/>
      <c r="AN58" s="5"/>
    </row>
    <row r="59" spans="1:47" ht="15" customHeight="1">
      <c r="A59" s="47" t="s">
        <v>103</v>
      </c>
      <c r="B59" s="76"/>
      <c r="C59" s="111"/>
      <c r="D59" s="111"/>
      <c r="E59" s="111"/>
      <c r="F59" s="77"/>
      <c r="G59" s="111"/>
      <c r="H59" s="112"/>
      <c r="I59" s="112"/>
      <c r="J59" s="112"/>
      <c r="K59" s="112"/>
      <c r="L59" s="112"/>
      <c r="M59" s="112"/>
      <c r="N59" s="112"/>
      <c r="O59" s="112"/>
      <c r="P59" s="112"/>
      <c r="Q59" s="112"/>
      <c r="R59" s="112">
        <v>6</v>
      </c>
      <c r="S59" s="112"/>
      <c r="T59" s="112"/>
      <c r="U59" s="112"/>
      <c r="V59" s="112"/>
      <c r="W59" s="112"/>
      <c r="X59" s="112">
        <v>7</v>
      </c>
      <c r="Y59" s="112"/>
      <c r="Z59" s="112"/>
      <c r="AA59" s="112"/>
      <c r="AB59" s="112"/>
      <c r="AC59" s="112"/>
      <c r="AD59" s="112">
        <v>8</v>
      </c>
      <c r="AE59" s="112"/>
      <c r="AF59" s="112"/>
      <c r="AG59" s="78"/>
      <c r="AH59" s="78"/>
      <c r="AI59" s="78"/>
      <c r="AJ59" s="78">
        <v>9</v>
      </c>
      <c r="AK59" s="79"/>
      <c r="AL59" s="79"/>
      <c r="AM59" s="5"/>
    </row>
    <row r="60" spans="1:47" s="47" customFormat="1" ht="15" customHeight="1">
      <c r="A60" s="113" t="s">
        <v>55</v>
      </c>
      <c r="B60" s="61"/>
      <c r="C60" s="61"/>
      <c r="D60" s="61"/>
      <c r="E60" s="61"/>
      <c r="F60" s="61"/>
      <c r="G60" s="61"/>
      <c r="H60" s="4"/>
      <c r="I60" s="114" t="s">
        <v>104</v>
      </c>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6"/>
      <c r="AO60" s="113" t="s">
        <v>105</v>
      </c>
    </row>
    <row r="61" spans="1:47" s="47" customFormat="1" ht="15" customHeight="1">
      <c r="A61" s="47" t="s">
        <v>106</v>
      </c>
      <c r="B61" s="61"/>
      <c r="C61" s="61"/>
      <c r="D61" s="61"/>
      <c r="E61" s="61"/>
      <c r="F61" s="61"/>
      <c r="G61" s="61"/>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47" s="47" customFormat="1" ht="15" customHeight="1">
      <c r="A62" s="47" t="s">
        <v>56</v>
      </c>
      <c r="B62" s="61"/>
      <c r="C62" s="61"/>
      <c r="D62" s="61"/>
      <c r="E62" s="61"/>
      <c r="F62" s="61"/>
      <c r="G62" s="61"/>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47" s="47" customFormat="1" ht="15" customHeight="1">
      <c r="A63" s="47" t="s">
        <v>57</v>
      </c>
      <c r="B63" s="61"/>
      <c r="C63" s="61"/>
      <c r="D63" s="61"/>
      <c r="E63" s="61"/>
      <c r="F63" s="61"/>
      <c r="G63" s="61"/>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47" ht="15" customHeight="1">
      <c r="A64" s="47" t="s">
        <v>58</v>
      </c>
      <c r="B64" s="80"/>
      <c r="C64" s="47"/>
      <c r="D64" s="47"/>
      <c r="E64" s="47"/>
      <c r="F64" s="47"/>
      <c r="G64" s="47"/>
    </row>
    <row r="65" spans="1:7" ht="15" customHeight="1">
      <c r="A65" s="47" t="s">
        <v>59</v>
      </c>
      <c r="B65" s="80"/>
      <c r="C65" s="47"/>
      <c r="D65" s="47"/>
      <c r="E65" s="47"/>
      <c r="F65" s="47"/>
      <c r="G65" s="47"/>
    </row>
    <row r="66" spans="1:7" ht="15" customHeight="1">
      <c r="A66" s="47"/>
      <c r="B66" s="73" t="s">
        <v>60</v>
      </c>
      <c r="C66" s="24" t="s">
        <v>61</v>
      </c>
      <c r="D66" s="42"/>
      <c r="E66" s="44"/>
      <c r="F66" s="47"/>
      <c r="G66" s="47"/>
    </row>
    <row r="67" spans="1:7" ht="15" customHeight="1">
      <c r="A67" s="47"/>
      <c r="B67" s="81" t="s">
        <v>26</v>
      </c>
      <c r="C67" s="117" t="s">
        <v>62</v>
      </c>
      <c r="D67" s="118"/>
      <c r="E67" s="119"/>
      <c r="F67" s="47"/>
      <c r="G67" s="47"/>
    </row>
    <row r="68" spans="1:7" ht="15" customHeight="1">
      <c r="A68" s="47"/>
      <c r="B68" s="81" t="s">
        <v>28</v>
      </c>
      <c r="C68" s="117" t="s">
        <v>63</v>
      </c>
      <c r="D68" s="118"/>
      <c r="E68" s="119"/>
      <c r="F68" s="47"/>
      <c r="G68" s="47"/>
    </row>
    <row r="69" spans="1:7" ht="15" customHeight="1">
      <c r="A69" s="47"/>
      <c r="B69" s="81" t="s">
        <v>29</v>
      </c>
      <c r="C69" s="117" t="s">
        <v>64</v>
      </c>
      <c r="D69" s="118"/>
      <c r="E69" s="119"/>
      <c r="F69" s="47"/>
      <c r="G69" s="47"/>
    </row>
    <row r="70" spans="1:7" ht="15" customHeight="1">
      <c r="A70" s="47"/>
      <c r="B70" s="81" t="s">
        <v>27</v>
      </c>
      <c r="C70" s="117" t="s">
        <v>65</v>
      </c>
      <c r="D70" s="118"/>
      <c r="E70" s="119"/>
      <c r="F70" s="47"/>
      <c r="G70" s="47"/>
    </row>
    <row r="71" spans="1:7" ht="15" customHeight="1">
      <c r="A71" s="47"/>
      <c r="B71" s="47" t="s">
        <v>66</v>
      </c>
      <c r="C71" s="47"/>
      <c r="D71" s="47"/>
      <c r="E71" s="47"/>
      <c r="F71" s="47"/>
      <c r="G71" s="47"/>
    </row>
    <row r="72" spans="1:7" ht="15" customHeight="1">
      <c r="A72" s="47"/>
      <c r="B72" s="47" t="s">
        <v>67</v>
      </c>
      <c r="C72" s="47"/>
      <c r="D72" s="47"/>
      <c r="E72" s="47"/>
      <c r="F72" s="47"/>
      <c r="G72" s="47"/>
    </row>
    <row r="73" spans="1:7" ht="15" customHeight="1">
      <c r="A73" s="47"/>
      <c r="B73" s="47" t="s">
        <v>68</v>
      </c>
      <c r="C73" s="47"/>
      <c r="D73" s="47"/>
      <c r="E73" s="47"/>
      <c r="F73" s="47"/>
      <c r="G73" s="47"/>
    </row>
    <row r="74" spans="1:7" ht="15" customHeight="1">
      <c r="A74" s="47" t="s">
        <v>69</v>
      </c>
      <c r="B74" s="80"/>
      <c r="C74" s="47"/>
      <c r="D74" s="47"/>
      <c r="E74" s="47"/>
      <c r="F74" s="47"/>
      <c r="G74" s="47"/>
    </row>
    <row r="75" spans="1:7" ht="15" customHeight="1">
      <c r="A75" s="47" t="s">
        <v>107</v>
      </c>
      <c r="B75" s="80"/>
      <c r="C75" s="47"/>
      <c r="D75" s="47"/>
      <c r="E75" s="47"/>
      <c r="F75" s="47"/>
      <c r="G75" s="47"/>
    </row>
    <row r="76" spans="1:7" ht="15" customHeight="1">
      <c r="A76" s="47" t="s">
        <v>70</v>
      </c>
      <c r="B76" s="80"/>
      <c r="C76" s="47"/>
      <c r="D76" s="47"/>
      <c r="E76" s="47"/>
      <c r="F76" s="47"/>
      <c r="G76" s="47"/>
    </row>
    <row r="77" spans="1:7" ht="15" customHeight="1">
      <c r="A77" s="47" t="s">
        <v>71</v>
      </c>
      <c r="B77" s="80"/>
      <c r="C77" s="47"/>
      <c r="D77" s="47"/>
      <c r="E77" s="47"/>
      <c r="F77" s="47"/>
      <c r="G77" s="47"/>
    </row>
    <row r="78" spans="1:7" ht="15" customHeight="1">
      <c r="A78" s="47" t="s">
        <v>72</v>
      </c>
      <c r="B78" s="80"/>
      <c r="C78" s="47"/>
      <c r="D78" s="47"/>
      <c r="E78" s="47"/>
      <c r="F78" s="47"/>
      <c r="G78" s="47"/>
    </row>
    <row r="79" spans="1:7" ht="15" customHeight="1">
      <c r="A79" s="47" t="s">
        <v>73</v>
      </c>
      <c r="B79" s="80"/>
      <c r="C79" s="47"/>
      <c r="D79" s="47"/>
      <c r="E79" s="47"/>
      <c r="F79" s="47"/>
      <c r="G79" s="47"/>
    </row>
    <row r="80" spans="1:7" ht="15" customHeight="1">
      <c r="A80" s="47" t="s">
        <v>108</v>
      </c>
      <c r="B80" s="80"/>
      <c r="C80" s="47"/>
      <c r="D80" s="47"/>
      <c r="E80" s="47"/>
      <c r="F80" s="47"/>
      <c r="G80" s="47"/>
    </row>
    <row r="81" spans="1:7" ht="15" customHeight="1">
      <c r="A81" s="47" t="s">
        <v>74</v>
      </c>
      <c r="B81" s="80"/>
      <c r="C81" s="47"/>
      <c r="D81" s="47"/>
      <c r="E81" s="47"/>
      <c r="F81" s="47"/>
      <c r="G81" s="47"/>
    </row>
    <row r="82" spans="1:7" ht="15" customHeight="1">
      <c r="A82" s="47" t="s">
        <v>109</v>
      </c>
      <c r="B82" s="80"/>
      <c r="C82" s="47"/>
      <c r="D82" s="47"/>
      <c r="E82" s="47"/>
      <c r="F82" s="47"/>
      <c r="G82" s="47"/>
    </row>
    <row r="83" spans="1:7" ht="15" customHeight="1">
      <c r="A83" s="47" t="s">
        <v>75</v>
      </c>
      <c r="B83" s="80"/>
      <c r="C83" s="47"/>
      <c r="D83" s="47"/>
      <c r="E83" s="47"/>
      <c r="F83" s="47"/>
      <c r="G83" s="47"/>
    </row>
    <row r="84" spans="1:7" ht="15" customHeight="1">
      <c r="A84" s="47" t="s">
        <v>76</v>
      </c>
      <c r="B84" s="80"/>
      <c r="C84" s="47"/>
      <c r="D84" s="47"/>
      <c r="E84" s="47"/>
      <c r="F84" s="47"/>
      <c r="G84" s="47"/>
    </row>
    <row r="85" spans="1:7" ht="15" customHeight="1">
      <c r="A85" s="47" t="s">
        <v>77</v>
      </c>
      <c r="B85" s="80"/>
      <c r="C85" s="47"/>
      <c r="D85" s="47"/>
      <c r="E85" s="47"/>
      <c r="F85" s="47"/>
      <c r="G85" s="47"/>
    </row>
  </sheetData>
  <mergeCells count="229">
    <mergeCell ref="C69:E69"/>
    <mergeCell ref="C70:E70"/>
    <mergeCell ref="AO37:AU50"/>
    <mergeCell ref="A44:C44"/>
    <mergeCell ref="A45:C45"/>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A55:AC55"/>
    <mergeCell ref="AD55:AF55"/>
    <mergeCell ref="AG55:AI55"/>
    <mergeCell ref="AJ55:AK55"/>
    <mergeCell ref="F56:H56"/>
    <mergeCell ref="I56:K56"/>
    <mergeCell ref="L56:N56"/>
    <mergeCell ref="O56:Q56"/>
    <mergeCell ref="R56:T56"/>
    <mergeCell ref="U56:W56"/>
    <mergeCell ref="AD54:AF54"/>
    <mergeCell ref="AG54:AI54"/>
    <mergeCell ref="AJ54:AK54"/>
    <mergeCell ref="F55:H55"/>
    <mergeCell ref="I55:K55"/>
    <mergeCell ref="L55:N55"/>
    <mergeCell ref="O55:Q55"/>
    <mergeCell ref="R55:T55"/>
    <mergeCell ref="U55:W55"/>
    <mergeCell ref="X55:Z55"/>
    <mergeCell ref="AG53:AK53"/>
    <mergeCell ref="AL53:AM53"/>
    <mergeCell ref="F54:H54"/>
    <mergeCell ref="I54:K54"/>
    <mergeCell ref="L54:N54"/>
    <mergeCell ref="O54:Q54"/>
    <mergeCell ref="R54:T54"/>
    <mergeCell ref="U54:W54"/>
    <mergeCell ref="X54:Z54"/>
    <mergeCell ref="AA54:AC54"/>
    <mergeCell ref="C53:D53"/>
    <mergeCell ref="E53:H53"/>
    <mergeCell ref="I53:N53"/>
    <mergeCell ref="O53:T53"/>
    <mergeCell ref="U53:Z53"/>
    <mergeCell ref="AA53:AF53"/>
    <mergeCell ref="A50:B50"/>
    <mergeCell ref="C50:D50"/>
    <mergeCell ref="E50:H50"/>
    <mergeCell ref="A51:B51"/>
    <mergeCell ref="C51:D51"/>
    <mergeCell ref="E51:H51"/>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F45:H45"/>
    <mergeCell ref="I45:K45"/>
    <mergeCell ref="L45:N45"/>
    <mergeCell ref="O45:Q45"/>
    <mergeCell ref="R45:T45"/>
    <mergeCell ref="AD43:AF43"/>
    <mergeCell ref="AG43:AI43"/>
    <mergeCell ref="AJ43:AK43"/>
    <mergeCell ref="F44:H44"/>
    <mergeCell ref="I44:K44"/>
    <mergeCell ref="L44:N44"/>
    <mergeCell ref="O44:Q44"/>
    <mergeCell ref="R44:T44"/>
    <mergeCell ref="U44:W44"/>
    <mergeCell ref="X44:Z44"/>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X41:Z41"/>
    <mergeCell ref="AA41:AC41"/>
    <mergeCell ref="AD41:AF41"/>
    <mergeCell ref="AG41:AI41"/>
    <mergeCell ref="AJ41:AK41"/>
    <mergeCell ref="A42:C42"/>
    <mergeCell ref="F42:H42"/>
    <mergeCell ref="I42:K42"/>
    <mergeCell ref="L42:N42"/>
    <mergeCell ref="O42:Q42"/>
    <mergeCell ref="AD40:AF40"/>
    <mergeCell ref="AG40:AI40"/>
    <mergeCell ref="AJ40:AK40"/>
    <mergeCell ref="A41:C41"/>
    <mergeCell ref="F41:H41"/>
    <mergeCell ref="I41:K41"/>
    <mergeCell ref="L41:N41"/>
    <mergeCell ref="O41:Q41"/>
    <mergeCell ref="R41:T41"/>
    <mergeCell ref="U41:W41"/>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D39:AF39"/>
    <mergeCell ref="AG39:AI39"/>
    <mergeCell ref="AD38:AF38"/>
    <mergeCell ref="AG38:AI38"/>
    <mergeCell ref="AJ38:AK38"/>
    <mergeCell ref="AL38:AL46"/>
    <mergeCell ref="AM38:AM46"/>
    <mergeCell ref="A39:C39"/>
    <mergeCell ref="F39:H39"/>
    <mergeCell ref="I39:K39"/>
    <mergeCell ref="L39:N39"/>
    <mergeCell ref="O39:Q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6">
    <dataValidation type="list" allowBlank="1" showInputMessage="1" showErrorMessage="1" sqref="AK3:AN3" xr:uid="{9695F4E6-16D5-48E5-BDCA-EE816F122494}">
      <formula1>"４週,歴月"</formula1>
    </dataValidation>
    <dataValidation type="list" allowBlank="1" showInputMessage="1" showErrorMessage="1" sqref="AK4:AN4" xr:uid="{19C0A411-9F77-47F8-9611-2AE5407EB823}">
      <formula1>"予定,実績"</formula1>
    </dataValidation>
    <dataValidation type="whole" operator="greaterThanOrEqual" allowBlank="1" showInputMessage="1" showErrorMessage="1" sqref="D38:F46 I38:I46 AD38:AD46 AA38:AA46 X38:X46 U38:U46 R38:R46 O38:O46 L38:L46 AG38:AG46" xr:uid="{B72FB5D4-3A87-4D17-AE97-60C109530277}">
      <formula1>0</formula1>
    </dataValidation>
    <dataValidation operator="greaterThanOrEqual" allowBlank="1" showInputMessage="1" showErrorMessage="1" sqref="I47:I49 AL38:AM45 L47:L49 AJ38:AJ46" xr:uid="{CC586BED-9765-44D6-8DFD-C696F083A398}"/>
    <dataValidation type="list" allowBlank="1" showInputMessage="1" showErrorMessage="1" sqref="C11:C30" xr:uid="{C5BEE8E0-03F4-48E3-BF53-276314A04CB1}">
      <formula1>"A,B,C,D"</formula1>
    </dataValidation>
    <dataValidation type="list" allowBlank="1" showInputMessage="1" showErrorMessage="1" sqref="B11:B30" xr:uid="{137D88E6-1399-41E0-B48A-BC40F3A2A689}">
      <formula1>"管理者,サービス管理責任者,医師,看護職員,理学療法士,作業療法士,言語聴覚士,生活支援員,その他の従業者"</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勤務形態一覧表（生活介護）</vt:lpstr>
      <vt:lpstr>'勤務形態一覧表（生活介護）'!Print_Area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2024-11-08T00:09:45Z</dcterms:created>
  <dcterms:modified xsi:type="dcterms:W3CDTF">2024-11-08T01:59:46Z</dcterms:modified>
</cp:coreProperties>
</file>